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4260" windowHeight="3960" tabRatio="601" activeTab="0"/>
  </bookViews>
  <sheets>
    <sheet name="План" sheetId="1" r:id="rId1"/>
    <sheet name="1" sheetId="2" state="hidden" r:id="rId2"/>
    <sheet name="2" sheetId="3" state="hidden" r:id="rId3"/>
    <sheet name="New" sheetId="4" state="hidden" r:id="rId4"/>
  </sheets>
  <definedNames>
    <definedName name="CHeadRow_">'1'!$332:$337</definedName>
    <definedName name="CHeadRowOnly_">'1'!$332:$336</definedName>
    <definedName name="HeadPUchPr">'План'!$1:$18</definedName>
    <definedName name="Middle_">'План'!$A$67:$BJ$90</definedName>
    <definedName name="RangePodval">'2'!$10:$23</definedName>
    <definedName name="RangePodvalOnly">'2'!$A$10:$BJ$23</definedName>
    <definedName name="RangePodvalOnlyStr">'2'!$A$14:$BJ$23</definedName>
    <definedName name="RangeSum">'2'!$A$1:$AC$5</definedName>
    <definedName name="RangeSumEntireRows">'2'!$1:$5</definedName>
    <definedName name="RangeUchPr">'План'!$A$10:$BB$14</definedName>
    <definedName name="RangeUchPr1">'2'!$A$50:$BB$54</definedName>
  </definedNames>
  <calcPr fullCalcOnLoad="1" refMode="R1C1"/>
</workbook>
</file>

<file path=xl/comments2.xml><?xml version="1.0" encoding="utf-8"?>
<comments xmlns="http://schemas.openxmlformats.org/spreadsheetml/2006/main">
  <authors>
    <author>Sweta</author>
  </authors>
  <commentList>
    <comment ref="M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Предполагаемый разрыв страницы на плане</t>
        </r>
      </text>
    </comment>
    <comment ref="O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Начала блоков дисциплин</t>
        </r>
      </text>
    </comment>
    <comment ref="P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Количество блоков дисциплин</t>
        </r>
      </text>
    </comment>
    <comment ref="K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Начало III. Раздела
RealHead
</t>
        </r>
      </text>
    </comment>
    <comment ref="M3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BeginMiddle cтрока начала</t>
        </r>
      </text>
    </comment>
    <comment ref="K4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Столбец начала 1 семестра</t>
        </r>
      </text>
    </comment>
    <comment ref="J3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size_</t>
        </r>
      </text>
    </comment>
    <comment ref="J2" authorId="0">
      <text>
        <r>
          <rPr>
            <b/>
            <sz val="8"/>
            <rFont val="Tahoma"/>
            <family val="2"/>
          </rPr>
          <t>Sweta:Номер последнего столбца плана</t>
        </r>
      </text>
    </comment>
    <comment ref="K3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Конец плана с Middle_</t>
        </r>
      </text>
    </comment>
    <comment ref="K2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Конец плана без Middle_</t>
        </r>
      </text>
    </comment>
    <comment ref="L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Номер столбца, куда выводятся коды дисциплин(столбец скрывается)</t>
        </r>
      </text>
    </comment>
    <comment ref="T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Начало частей подвала Middle, начиная с IV</t>
        </r>
      </text>
    </comment>
    <comment ref="S1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Реальный курс, на котором сейчас этот план, для расстановки защиты</t>
        </r>
      </text>
    </comment>
    <comment ref="S2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n_pl плана при создании</t>
        </r>
      </text>
    </comment>
    <comment ref="J4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для съёма количества недель в Delphi
ll=(3,10)+(1,10)</t>
        </r>
      </text>
    </comment>
    <comment ref="J5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ColSumDown
там где начинается "Гадзин" (33)</t>
        </r>
      </text>
    </comment>
    <comment ref="K5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SizeMiddle</t>
        </r>
      </text>
    </comment>
    <comment ref="K6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BeginMiddle
</t>
        </r>
      </text>
    </comment>
    <comment ref="M2" authorId="0">
      <text>
        <r>
          <rPr>
            <b/>
            <sz val="8"/>
            <rFont val="Tahoma"/>
            <family val="2"/>
          </rPr>
          <t>Sweta:</t>
        </r>
        <r>
          <rPr>
            <sz val="8"/>
            <rFont val="Tahoma"/>
            <family val="2"/>
          </rPr>
          <t xml:space="preserve">
Количество строк в RangePodvalOnlyStr
</t>
        </r>
      </text>
    </comment>
  </commentList>
</comments>
</file>

<file path=xl/sharedStrings.xml><?xml version="1.0" encoding="utf-8"?>
<sst xmlns="http://schemas.openxmlformats.org/spreadsheetml/2006/main" count="1107" uniqueCount="579">
  <si>
    <t>Кн</t>
  </si>
  <si>
    <t>ДП</t>
  </si>
  <si>
    <t>ЭС</t>
  </si>
  <si>
    <t>:</t>
  </si>
  <si>
    <t>x</t>
  </si>
  <si>
    <t>||</t>
  </si>
  <si>
    <t>//</t>
  </si>
  <si>
    <t>=</t>
  </si>
  <si>
    <t>Курсы</t>
  </si>
  <si>
    <t>20.10 -26.10</t>
  </si>
  <si>
    <t>27.10 -02.11</t>
  </si>
  <si>
    <t>13.10 -19.10</t>
  </si>
  <si>
    <t>06.10 -12.10</t>
  </si>
  <si>
    <t>29.09 -05.10</t>
  </si>
  <si>
    <t>22.09 -28.09</t>
  </si>
  <si>
    <t>15.09 -21.09</t>
  </si>
  <si>
    <t>08.09 -14.09</t>
  </si>
  <si>
    <t>01.09 -07.09</t>
  </si>
  <si>
    <t>03.11 -09.11</t>
  </si>
  <si>
    <t>10.11 -16.11</t>
  </si>
  <si>
    <t>17.11 -23.11</t>
  </si>
  <si>
    <t>24.11 -30.11</t>
  </si>
  <si>
    <t>01.12 -07.12</t>
  </si>
  <si>
    <t>08.12 -14.12</t>
  </si>
  <si>
    <t>15.12 -21.12</t>
  </si>
  <si>
    <t>22.12 -28.12</t>
  </si>
  <si>
    <t>29.12 -04.01</t>
  </si>
  <si>
    <t>05.01 -11.01</t>
  </si>
  <si>
    <t>12.01 -18.01</t>
  </si>
  <si>
    <t>19.01 -25.01</t>
  </si>
  <si>
    <t>26.01 -01.02</t>
  </si>
  <si>
    <t>02.02 -08.02</t>
  </si>
  <si>
    <t>09.02 -15.02</t>
  </si>
  <si>
    <t>16.02 -22.02</t>
  </si>
  <si>
    <t>23.02 -01.03</t>
  </si>
  <si>
    <t>02.03 -08.03</t>
  </si>
  <si>
    <t>09.03 -15.03</t>
  </si>
  <si>
    <t>16.03 -22.03</t>
  </si>
  <si>
    <t>23.03 -29.03</t>
  </si>
  <si>
    <t>30.03 -05.04</t>
  </si>
  <si>
    <t>06.04 -12.04</t>
  </si>
  <si>
    <t>13.04 -19.04</t>
  </si>
  <si>
    <t>20.04 -26.04</t>
  </si>
  <si>
    <t>27.04 -03.05</t>
  </si>
  <si>
    <t>04.05 -10.05</t>
  </si>
  <si>
    <t>11.05 -17.05</t>
  </si>
  <si>
    <t>18.05 -24.05</t>
  </si>
  <si>
    <t>25.05 -31.05</t>
  </si>
  <si>
    <t>01.06 -07.06</t>
  </si>
  <si>
    <t>08.06 -14.06</t>
  </si>
  <si>
    <t>15.06 -21.06</t>
  </si>
  <si>
    <t>22.06 -28.06</t>
  </si>
  <si>
    <t>29.06 -05.07</t>
  </si>
  <si>
    <t>06.07 -12.07</t>
  </si>
  <si>
    <t>13.07 -19.07</t>
  </si>
  <si>
    <t>20.07 -26.07</t>
  </si>
  <si>
    <t>Май</t>
  </si>
  <si>
    <t>27.07 -02.08</t>
  </si>
  <si>
    <t>03.08 -09.08</t>
  </si>
  <si>
    <t>10.08 -16.08</t>
  </si>
  <si>
    <t>17.08 -23.08</t>
  </si>
  <si>
    <t>24.08 -31.08</t>
  </si>
  <si>
    <t>№ п/п</t>
  </si>
  <si>
    <t>Сем</t>
  </si>
  <si>
    <t>I</t>
  </si>
  <si>
    <t>II</t>
  </si>
  <si>
    <t>III</t>
  </si>
  <si>
    <t>IV</t>
  </si>
  <si>
    <t>V</t>
  </si>
  <si>
    <t>v</t>
  </si>
  <si>
    <t>`</t>
  </si>
  <si>
    <t>Количество часов учебных занятий</t>
  </si>
  <si>
    <t>Нед</t>
  </si>
  <si>
    <t>#sp#</t>
  </si>
  <si>
    <t>#specializ#</t>
  </si>
  <si>
    <t>Количество</t>
  </si>
  <si>
    <t>#4#</t>
  </si>
  <si>
    <t>#5#</t>
  </si>
  <si>
    <t>#6#</t>
  </si>
  <si>
    <t>#7#</t>
  </si>
  <si>
    <t>#8#</t>
  </si>
  <si>
    <t>#srok#</t>
  </si>
  <si>
    <t>#4_1#</t>
  </si>
  <si>
    <t>#4_2#</t>
  </si>
  <si>
    <t>#4_3#</t>
  </si>
  <si>
    <t>#4_4#</t>
  </si>
  <si>
    <t>#4_5#</t>
  </si>
  <si>
    <t>#4_6#</t>
  </si>
  <si>
    <t>#4_7#</t>
  </si>
  <si>
    <t>#4_8#</t>
  </si>
  <si>
    <t>#5_1#</t>
  </si>
  <si>
    <t>#5_2#</t>
  </si>
  <si>
    <t>#5_3#</t>
  </si>
  <si>
    <t>#5_4#</t>
  </si>
  <si>
    <t>#5_5#</t>
  </si>
  <si>
    <t>#5_6#</t>
  </si>
  <si>
    <t>#5_7#</t>
  </si>
  <si>
    <t>#5_8#</t>
  </si>
  <si>
    <t>#6_1#</t>
  </si>
  <si>
    <t>#6_2#</t>
  </si>
  <si>
    <t>#6_3#</t>
  </si>
  <si>
    <t>#6_4#</t>
  </si>
  <si>
    <t>#6_5#</t>
  </si>
  <si>
    <t>#6_6#</t>
  </si>
  <si>
    <t>#6_7#</t>
  </si>
  <si>
    <t>#6_8#</t>
  </si>
  <si>
    <t>#7_1#</t>
  </si>
  <si>
    <t>#7_2#</t>
  </si>
  <si>
    <t>#7_3#</t>
  </si>
  <si>
    <t>#7_4#</t>
  </si>
  <si>
    <t>#7_5#</t>
  </si>
  <si>
    <t>#8_1#</t>
  </si>
  <si>
    <t>#4_s1#</t>
  </si>
  <si>
    <t>#4_s2#</t>
  </si>
  <si>
    <t>#4_s3#</t>
  </si>
  <si>
    <t>#4_s4#</t>
  </si>
  <si>
    <t>#4_s5#</t>
  </si>
  <si>
    <t>#4_s6#</t>
  </si>
  <si>
    <t>#4_s7#</t>
  </si>
  <si>
    <t>#4_s8#</t>
  </si>
  <si>
    <t>#4_g1#</t>
  </si>
  <si>
    <t>#4_g2#</t>
  </si>
  <si>
    <t>#4_g3#</t>
  </si>
  <si>
    <t>#4_g4#</t>
  </si>
  <si>
    <t>#4_g5#</t>
  </si>
  <si>
    <t>#4_g6#</t>
  </si>
  <si>
    <t>#4_g7#</t>
  </si>
  <si>
    <t>#4_g8#</t>
  </si>
  <si>
    <t>#5_s1#</t>
  </si>
  <si>
    <t>#5_s2#</t>
  </si>
  <si>
    <t>#5_s3#</t>
  </si>
  <si>
    <t>#5_s4#</t>
  </si>
  <si>
    <t>#5_s5#</t>
  </si>
  <si>
    <t>#5_s6#</t>
  </si>
  <si>
    <t>#5_s7#</t>
  </si>
  <si>
    <t>#5_s8#</t>
  </si>
  <si>
    <t>#5_g1#</t>
  </si>
  <si>
    <t>#5_g2#</t>
  </si>
  <si>
    <t>#5_g3#</t>
  </si>
  <si>
    <t>#5_g4#</t>
  </si>
  <si>
    <t>#5_g5#</t>
  </si>
  <si>
    <t>#5_g6#</t>
  </si>
  <si>
    <t>#5_g7#</t>
  </si>
  <si>
    <t>#5_g8#</t>
  </si>
  <si>
    <t>#6_s1#</t>
  </si>
  <si>
    <t>#6_g1#</t>
  </si>
  <si>
    <t>#6_s2#</t>
  </si>
  <si>
    <t>#6_g2#</t>
  </si>
  <si>
    <t>#6_s3#</t>
  </si>
  <si>
    <t>#6_g3#</t>
  </si>
  <si>
    <t>#6_s4#</t>
  </si>
  <si>
    <t>#6_g4#</t>
  </si>
  <si>
    <t>#6_s5#</t>
  </si>
  <si>
    <t>#6_g5#</t>
  </si>
  <si>
    <t>#6_s6#</t>
  </si>
  <si>
    <t>#6_g6#</t>
  </si>
  <si>
    <t>#6_s7#</t>
  </si>
  <si>
    <t>#6_g7#</t>
  </si>
  <si>
    <t>#6_s8#</t>
  </si>
  <si>
    <t>#6_g8#</t>
  </si>
  <si>
    <t>#ustan#</t>
  </si>
  <si>
    <t>#kurs#</t>
  </si>
  <si>
    <t>X</t>
  </si>
  <si>
    <t>#8_2#</t>
  </si>
  <si>
    <t>Колькасць</t>
  </si>
  <si>
    <t>*</t>
  </si>
  <si>
    <t>Колькасць гадзін вучэбных заняткаў</t>
  </si>
  <si>
    <t>#4_9#</t>
  </si>
  <si>
    <t>#4_10#</t>
  </si>
  <si>
    <t>#4_s9#</t>
  </si>
  <si>
    <t>#4_g9#</t>
  </si>
  <si>
    <t>#5_9#</t>
  </si>
  <si>
    <t>#5_s9#</t>
  </si>
  <si>
    <t>#5_g9#</t>
  </si>
  <si>
    <t>#6_s9#</t>
  </si>
  <si>
    <t>#6_g9#</t>
  </si>
  <si>
    <t>#4_s10#</t>
  </si>
  <si>
    <t>#4_g10#</t>
  </si>
  <si>
    <t>#5_10#</t>
  </si>
  <si>
    <t>#5_s10#</t>
  </si>
  <si>
    <t>#5_g10#</t>
  </si>
  <si>
    <t>#6_10#</t>
  </si>
  <si>
    <t>#6_s10#</t>
  </si>
  <si>
    <t>#6_g10#</t>
  </si>
  <si>
    <t>#8_3#</t>
  </si>
  <si>
    <t>Министерство образования Республики Беларусь</t>
  </si>
  <si>
    <t>УЧЕБНЫЙ ПЛАН</t>
  </si>
  <si>
    <t>Квалификация специалиста :</t>
  </si>
  <si>
    <t>Срок обучения:</t>
  </si>
  <si>
    <t>І. График учебного процесса.</t>
  </si>
  <si>
    <t>Специальность:</t>
  </si>
  <si>
    <t>Направление
специальности: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</si>
  <si>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</si>
  <si>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</si>
  <si>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</si>
  <si>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</si>
  <si>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</si>
  <si>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</si>
  <si>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</si>
  <si>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</si>
  <si>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</si>
  <si>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</si>
  <si>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</si>
  <si>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Недель</t>
  </si>
  <si>
    <t>Обозначения:</t>
  </si>
  <si>
    <t>Теоретическое обучение</t>
  </si>
  <si>
    <t>Экзаменационная сессия</t>
  </si>
  <si>
    <t>Учебная практика</t>
  </si>
  <si>
    <t>Дипломное проектирование</t>
  </si>
  <si>
    <t>Каникулы</t>
  </si>
  <si>
    <t>Название дисциплины</t>
  </si>
  <si>
    <t>Название практики</t>
  </si>
  <si>
    <t>Часы</t>
  </si>
  <si>
    <t>Назв.дисц., вынос.на ГЭ</t>
  </si>
  <si>
    <t>#8_4#</t>
  </si>
  <si>
    <t>ІІІ. План учебного процесса.</t>
  </si>
  <si>
    <t>Производственная
практика</t>
  </si>
  <si>
    <t>Специализации:</t>
  </si>
  <si>
    <t>Всего</t>
  </si>
  <si>
    <t>УчП</t>
  </si>
  <si>
    <t>ПрП</t>
  </si>
  <si>
    <t>ІІ. Сводные данные  по бюджету часов (в неделях).</t>
  </si>
  <si>
    <t>г.</t>
  </si>
  <si>
    <t>ТО</t>
  </si>
  <si>
    <t>Итоговая государственная аттестация</t>
  </si>
  <si>
    <t>#y_#</t>
  </si>
  <si>
    <t>для набора</t>
  </si>
  <si>
    <t>ИГА</t>
  </si>
  <si>
    <t>____ _______________</t>
  </si>
  <si>
    <t>Регистрационный №</t>
  </si>
  <si>
    <r>
      <t xml:space="preserve">            УТВЕРЖДАЮ</t>
    </r>
    <r>
      <rPr>
        <sz val="12"/>
        <rFont val="Arial Cyr"/>
        <family val="2"/>
      </rPr>
      <t xml:space="preserve">
Ректор </t>
    </r>
  </si>
  <si>
    <t>#rekt#</t>
  </si>
  <si>
    <t>#form#</t>
  </si>
  <si>
    <t>#srok_all#</t>
  </si>
  <si>
    <t>#FIO#</t>
  </si>
  <si>
    <t>PutStr(1000, 2 ,DirS);</t>
  </si>
  <si>
    <t>C:\DOCUME~1\Gnov\LOCALS~1\Temp\</t>
  </si>
  <si>
    <t>0</t>
  </si>
  <si>
    <t>А.Д. Король</t>
  </si>
  <si>
    <t>дневная</t>
  </si>
  <si>
    <t>Учреждение образования ''Гродненский государственный университет имени Я.Купалы''</t>
  </si>
  <si>
    <t>#ustan_sokr#</t>
  </si>
  <si>
    <t>ГрГУ им. Я.Купалы</t>
  </si>
  <si>
    <t>3 курс на 2014/2015г.</t>
  </si>
  <si>
    <t>Дневное отделение (общий)</t>
  </si>
  <si>
    <t>T</t>
  </si>
  <si>
    <t>F</t>
  </si>
  <si>
    <t>A</t>
  </si>
  <si>
    <t>Название цикла и дисциплины</t>
  </si>
  <si>
    <t>Распред. по сем.</t>
  </si>
  <si>
    <t>Экзаменов</t>
  </si>
  <si>
    <t>BEKZ</t>
  </si>
  <si>
    <t>Зачетов</t>
  </si>
  <si>
    <t>BZAL</t>
  </si>
  <si>
    <t>Курсовых проектов</t>
  </si>
  <si>
    <t>BKPR</t>
  </si>
  <si>
    <t>Курсовых работ</t>
  </si>
  <si>
    <t>BKRAB</t>
  </si>
  <si>
    <t>Количество часов</t>
  </si>
  <si>
    <t>WVS</t>
  </si>
  <si>
    <t>Аудиторных</t>
  </si>
  <si>
    <t>CSUM</t>
  </si>
  <si>
    <t>Из них</t>
  </si>
  <si>
    <t>Лекции</t>
  </si>
  <si>
    <t>L</t>
  </si>
  <si>
    <t>Лаб.занятия</t>
  </si>
  <si>
    <t>LAB</t>
  </si>
  <si>
    <t>Практ. занятия</t>
  </si>
  <si>
    <t>P</t>
  </si>
  <si>
    <t>Семинары</t>
  </si>
  <si>
    <t>SM</t>
  </si>
  <si>
    <t>Распределение по курсам и семестрам</t>
  </si>
  <si>
    <t>1 курс</t>
  </si>
  <si>
    <t>1 семестр</t>
  </si>
  <si>
    <t>1A</t>
  </si>
  <si>
    <t>2 семестр</t>
  </si>
  <si>
    <t>1B</t>
  </si>
  <si>
    <t>2 курс</t>
  </si>
  <si>
    <t>3 семестр</t>
  </si>
  <si>
    <t>2A</t>
  </si>
  <si>
    <t>4 семестр</t>
  </si>
  <si>
    <t>2B</t>
  </si>
  <si>
    <t>3 курс</t>
  </si>
  <si>
    <t>5 семестр</t>
  </si>
  <si>
    <t>3A</t>
  </si>
  <si>
    <t>6 семестр</t>
  </si>
  <si>
    <t>3B</t>
  </si>
  <si>
    <t>4 курс</t>
  </si>
  <si>
    <t>7 семестр</t>
  </si>
  <si>
    <t>4A</t>
  </si>
  <si>
    <t>8 семестр</t>
  </si>
  <si>
    <t>4B</t>
  </si>
  <si>
    <t>5 курс</t>
  </si>
  <si>
    <t>9 семестр</t>
  </si>
  <si>
    <t>5A</t>
  </si>
  <si>
    <t>10 семестр</t>
  </si>
  <si>
    <t>5B</t>
  </si>
  <si>
    <t>Количество Экзаменов</t>
  </si>
  <si>
    <t>Количество Зачетов</t>
  </si>
  <si>
    <t>Количество Курсовых проектов</t>
  </si>
  <si>
    <t>Количество Курсовых работ</t>
  </si>
  <si>
    <t>Цикл социально-гуманитарных дисциплин</t>
  </si>
  <si>
    <t>01. Интегрированный модуль ''Философия''</t>
  </si>
  <si>
    <t>1.01.</t>
  </si>
  <si>
    <t>Основы психологии и педагогики</t>
  </si>
  <si>
    <t>1.02.</t>
  </si>
  <si>
    <t>Философия</t>
  </si>
  <si>
    <t>3и</t>
  </si>
  <si>
    <t>02. Интегрированный модуль ''Экономика''</t>
  </si>
  <si>
    <t>1.03.</t>
  </si>
  <si>
    <t>Социология</t>
  </si>
  <si>
    <t>1.04.</t>
  </si>
  <si>
    <t>Экономическая теория</t>
  </si>
  <si>
    <t>4и</t>
  </si>
  <si>
    <t>03. Интегрированный модуль 'Политология'</t>
  </si>
  <si>
    <t>1.05.</t>
  </si>
  <si>
    <t>Политология. Осн. идеологиии бел. государства</t>
  </si>
  <si>
    <t>1.06.</t>
  </si>
  <si>
    <t>1.4 Дисциплины по выбору студентов</t>
  </si>
  <si>
    <t>История философии</t>
  </si>
  <si>
    <t>Этика</t>
  </si>
  <si>
    <t>1.07.</t>
  </si>
  <si>
    <t>1.5. Дисциплины по выбору студентов</t>
  </si>
  <si>
    <t>Глобалистика</t>
  </si>
  <si>
    <t>История экономических учений</t>
  </si>
  <si>
    <t>1.08.</t>
  </si>
  <si>
    <t>1.6. Дисциплины по выбору студентов</t>
  </si>
  <si>
    <t>Геополитика</t>
  </si>
  <si>
    <t>Права человека</t>
  </si>
  <si>
    <t>ЦИКЛ ЕСТЕСТВЕННО-НАУЧНЫХ ДИСЦИПЛИН</t>
  </si>
  <si>
    <t>Обязательный компонент</t>
  </si>
  <si>
    <t>2.01.</t>
  </si>
  <si>
    <t>Защита насел.и объектов от чрезв сит. Рад без</t>
  </si>
  <si>
    <t>2.02.</t>
  </si>
  <si>
    <t>Основы информационных технологий</t>
  </si>
  <si>
    <t>2.03.</t>
  </si>
  <si>
    <t>Основы современного естествознания</t>
  </si>
  <si>
    <t>2.04.</t>
  </si>
  <si>
    <t>Основы экологии и энергосбережения</t>
  </si>
  <si>
    <t>5Вузовский компонент</t>
  </si>
  <si>
    <t>2.05.</t>
  </si>
  <si>
    <t>Историческая информатика</t>
  </si>
  <si>
    <t>2.06.</t>
  </si>
  <si>
    <t>Дисциплины и курсы по выбору студента</t>
  </si>
  <si>
    <t>Валеология</t>
  </si>
  <si>
    <t>Основы медицинских знаний</t>
  </si>
  <si>
    <t>ЦИКЛ ОБЩЕПРОФЕССИОНАЛЬНЫХ И СПЕЦИАЛЬНЫХ</t>
  </si>
  <si>
    <t>3.01.Дисциплины специальности</t>
  </si>
  <si>
    <t>3.01.</t>
  </si>
  <si>
    <t>Археология</t>
  </si>
  <si>
    <t>3.02.</t>
  </si>
  <si>
    <t>Белорусский язык (профессиональная лексика)</t>
  </si>
  <si>
    <t>3.03.</t>
  </si>
  <si>
    <t>Иностранный язык</t>
  </si>
  <si>
    <t>3.04.</t>
  </si>
  <si>
    <t>История Беларуси</t>
  </si>
  <si>
    <t>3.05.</t>
  </si>
  <si>
    <t>История России и Украины</t>
  </si>
  <si>
    <t>3.06.</t>
  </si>
  <si>
    <t>История древнего мира</t>
  </si>
  <si>
    <t>3.07.</t>
  </si>
  <si>
    <t>История и теория источниковедения</t>
  </si>
  <si>
    <t>3.08.</t>
  </si>
  <si>
    <t>История исторической мысли</t>
  </si>
  <si>
    <t>3.09.</t>
  </si>
  <si>
    <t>История новейшего времени</t>
  </si>
  <si>
    <t>3.10.</t>
  </si>
  <si>
    <t>Ист. новейш. врем. стр. Азии, Афр. и Лат. Ам.</t>
  </si>
  <si>
    <t>3.11.</t>
  </si>
  <si>
    <t>История нового времени</t>
  </si>
  <si>
    <t>3.12.</t>
  </si>
  <si>
    <t>Ист. нового врем. стран Азии, Афр. и Лат. Ам.</t>
  </si>
  <si>
    <t>3.13.</t>
  </si>
  <si>
    <t>История средних веков</t>
  </si>
  <si>
    <t>3.14.</t>
  </si>
  <si>
    <t>Истор. ср. веков стран Азии, Афр и Лат. Амер.</t>
  </si>
  <si>
    <t>3.15.</t>
  </si>
  <si>
    <t>История южных и западных славян</t>
  </si>
  <si>
    <t>3.16.</t>
  </si>
  <si>
    <t>Методика преподавания истории</t>
  </si>
  <si>
    <t>3.17.</t>
  </si>
  <si>
    <t>Основы управления интеллект. собственностью</t>
  </si>
  <si>
    <t>3.18.</t>
  </si>
  <si>
    <t>Охрана труда</t>
  </si>
  <si>
    <t>3.19.</t>
  </si>
  <si>
    <t>Педагогика</t>
  </si>
  <si>
    <t>3.20.</t>
  </si>
  <si>
    <t>Этнология и этнография Беларуси</t>
  </si>
  <si>
    <t>1,4,6</t>
  </si>
  <si>
    <t>2,3,5</t>
  </si>
  <si>
    <t>2д</t>
  </si>
  <si>
    <t>4Дисциплины направления специальности</t>
  </si>
  <si>
    <t>3.21.</t>
  </si>
  <si>
    <t>Историография истории Беларуси</t>
  </si>
  <si>
    <t>3.22.</t>
  </si>
  <si>
    <t>Источниковедение истории Беларуси</t>
  </si>
  <si>
    <t>3.23.</t>
  </si>
  <si>
    <t>Методология истории</t>
  </si>
  <si>
    <t>3.24.</t>
  </si>
  <si>
    <t>Вспомогательные исторические дисциплины</t>
  </si>
  <si>
    <t>3.25.</t>
  </si>
  <si>
    <t>Историческая психология</t>
  </si>
  <si>
    <t>3.26.</t>
  </si>
  <si>
    <t>Историческое краеведение Беларуси</t>
  </si>
  <si>
    <t>3.27.</t>
  </si>
  <si>
    <t>История культуры</t>
  </si>
  <si>
    <t>3.28.</t>
  </si>
  <si>
    <t>История культуры Беларуси</t>
  </si>
  <si>
    <t>3.29.</t>
  </si>
  <si>
    <t>История первобытного общества</t>
  </si>
  <si>
    <t>3.30.</t>
  </si>
  <si>
    <t>История религии</t>
  </si>
  <si>
    <t>3.31.</t>
  </si>
  <si>
    <t>Латинский язык</t>
  </si>
  <si>
    <t>3.32.</t>
  </si>
  <si>
    <t>Основы архиво- и музееведения</t>
  </si>
  <si>
    <t>3.33.</t>
  </si>
  <si>
    <t>Социально-культурная антропология</t>
  </si>
  <si>
    <t>2,4,9,9</t>
  </si>
  <si>
    <t>3.34.</t>
  </si>
  <si>
    <t>Дисциплины и курсы по выбору студента 1</t>
  </si>
  <si>
    <t>Осн. напр. внешней полит. Руси в XIV-XVI вв.</t>
  </si>
  <si>
    <t>Создатели Московск. госуд. (конец XI-XVI вв.)</t>
  </si>
  <si>
    <t>3.35.</t>
  </si>
  <si>
    <t>Дисциплины и курсы по выбору студента 2</t>
  </si>
  <si>
    <t>Древнейшие цивилизации Латинской Америки</t>
  </si>
  <si>
    <t>История византийской культуры</t>
  </si>
  <si>
    <t>Проблемы и загадки истории древнего мира</t>
  </si>
  <si>
    <t>3.36.</t>
  </si>
  <si>
    <t>Дисциплины и курсы по выбору студента 3</t>
  </si>
  <si>
    <t>Культура русского зарубежья</t>
  </si>
  <si>
    <t>Росс. императоры XIX-нач. XX вв.: истор. порт</t>
  </si>
  <si>
    <t>3.37.</t>
  </si>
  <si>
    <t>Дисциплины и курсы по выбору студента 4</t>
  </si>
  <si>
    <t>История политических партий в Беларуси</t>
  </si>
  <si>
    <t>Православная культура Беларуси</t>
  </si>
  <si>
    <t>Правосл. церковь в Беларуси в годы ВО войны</t>
  </si>
  <si>
    <t>3.38.</t>
  </si>
  <si>
    <t>Дисциплины и курсы по выбору студента 5</t>
  </si>
  <si>
    <t>История европ. дворянства нового времени</t>
  </si>
  <si>
    <t>Страны Азии и Африки в совр. межд. отношениях</t>
  </si>
  <si>
    <t>3.39.</t>
  </si>
  <si>
    <t>Дисциплины и курсы по выбору студента6</t>
  </si>
  <si>
    <t>Основы славяноведения</t>
  </si>
  <si>
    <t>Этапы развития русской цивилизации</t>
  </si>
  <si>
    <t>3.40.</t>
  </si>
  <si>
    <t>Дисциплины и курсы по выбору студента7</t>
  </si>
  <si>
    <t>Женщины в политике</t>
  </si>
  <si>
    <t>История народонаселения</t>
  </si>
  <si>
    <t>3.41.</t>
  </si>
  <si>
    <t>Дисциплины и курсы по выбору студента8</t>
  </si>
  <si>
    <t>История Беларуси в именах и событиях</t>
  </si>
  <si>
    <t>История западного региона Беларуси</t>
  </si>
  <si>
    <t>Цикл дисциплин специализации</t>
  </si>
  <si>
    <t>4.01.</t>
  </si>
  <si>
    <t>Дисциплины специализации</t>
  </si>
  <si>
    <t>4.02.</t>
  </si>
  <si>
    <t>Курсовая работа по специализации</t>
  </si>
  <si>
    <t>8,8,9,9,9</t>
  </si>
  <si>
    <t>2,4,6,8</t>
  </si>
  <si>
    <t>ДОПОЛНИТЕЛЬНЫЕ ВИДЫ ОБУЧЕНИЯ</t>
  </si>
  <si>
    <t>5.01.</t>
  </si>
  <si>
    <t>Военная подготовка (младшие командиры)</t>
  </si>
  <si>
    <t>5.02.</t>
  </si>
  <si>
    <t>Военная подготовка (офицеры запаса)</t>
  </si>
  <si>
    <t>5.03.</t>
  </si>
  <si>
    <t>Физическая культура</t>
  </si>
  <si>
    <t>1-21 03 01 История (по направлениям)</t>
  </si>
  <si>
    <t>#kv#</t>
  </si>
  <si>
    <t xml:space="preserve">Историк. Преподаватель истории и социально-гуманитарных дисциплин </t>
  </si>
  <si>
    <t>1-21 03 01-01 01-История Беларуси, 1-21 03 01-01 07-История славянских стран, 1-21 03 01-01 02-Всеобщая история</t>
  </si>
  <si>
    <t>#sp_napr#</t>
  </si>
  <si>
    <t>1-21 03 01-01 История (отечественная и всеобщая)</t>
  </si>
  <si>
    <t>#sp_integr#</t>
  </si>
  <si>
    <t>#specializ_integr#</t>
  </si>
  <si>
    <t>#kv_integr#</t>
  </si>
  <si>
    <t>IV.Факультативные дисциплины</t>
  </si>
  <si>
    <t>Спецтерминология на ин.языке</t>
  </si>
  <si>
    <t xml:space="preserve"> 2-8</t>
  </si>
  <si>
    <t>#4_z1#</t>
  </si>
  <si>
    <t>#4_g1s#</t>
  </si>
  <si>
    <t>#4_z1s#</t>
  </si>
  <si>
    <t>ГрГУ им.Я.Купалы: миссия,история,стр-ра</t>
  </si>
  <si>
    <t>#4_z2#</t>
  </si>
  <si>
    <t>#4_g2s#</t>
  </si>
  <si>
    <t>#4_z2s#</t>
  </si>
  <si>
    <t>Введение в специальность</t>
  </si>
  <si>
    <t>#4_z3#</t>
  </si>
  <si>
    <t>#4_g3s#</t>
  </si>
  <si>
    <t>#4_z3s#</t>
  </si>
  <si>
    <t>Коррупция и ее общ..опасность</t>
  </si>
  <si>
    <t>#4_z4#</t>
  </si>
  <si>
    <t>#4_g4s#</t>
  </si>
  <si>
    <t>#4_z4s#</t>
  </si>
  <si>
    <t>Вел.Отеч.в.сов.нар.(в к.Вт.мир.в.)</t>
  </si>
  <si>
    <t>#4_z5#</t>
  </si>
  <si>
    <t>#4_g5s#</t>
  </si>
  <si>
    <t>#4_z5s#</t>
  </si>
  <si>
    <t>Основы предпринимательской деятельности</t>
  </si>
  <si>
    <t>#4_z6#</t>
  </si>
  <si>
    <t>#4_g6s#</t>
  </si>
  <si>
    <t>#4_z6s#</t>
  </si>
  <si>
    <t>V.Учебные практики</t>
  </si>
  <si>
    <t>Археолог./Этнографич.</t>
  </si>
  <si>
    <t>#5_z1#</t>
  </si>
  <si>
    <t>#5_g1s#</t>
  </si>
  <si>
    <t>#5_z1s#</t>
  </si>
  <si>
    <t>Информационная</t>
  </si>
  <si>
    <t>#5_z2#</t>
  </si>
  <si>
    <t>#5_g2s#</t>
  </si>
  <si>
    <t>#5_z2s#</t>
  </si>
  <si>
    <t>Архивно-музейная</t>
  </si>
  <si>
    <t>#5_z3#</t>
  </si>
  <si>
    <t>#5_g3s#</t>
  </si>
  <si>
    <t>#5_z3s#</t>
  </si>
  <si>
    <t>VI.Производственные практики</t>
  </si>
  <si>
    <t>Педагогическая</t>
  </si>
  <si>
    <t>#6_z1#</t>
  </si>
  <si>
    <t>#6_g1s#</t>
  </si>
  <si>
    <t>#6_z1s#</t>
  </si>
  <si>
    <t>#6_z2#</t>
  </si>
  <si>
    <t>#6_g2s#</t>
  </si>
  <si>
    <t>#6_z2s#</t>
  </si>
  <si>
    <t>Преддипломная</t>
  </si>
  <si>
    <t>#6_z3#</t>
  </si>
  <si>
    <t>#6_g3s#</t>
  </si>
  <si>
    <t>#6_z3s#</t>
  </si>
  <si>
    <t>VII.Дипломный проект (дипломная работа)</t>
  </si>
  <si>
    <t>Защита ДР  в ГЭК</t>
  </si>
  <si>
    <t>#7_s1#</t>
  </si>
  <si>
    <t>#7_g1#</t>
  </si>
  <si>
    <t>#7_z1#</t>
  </si>
  <si>
    <t>#7_g1s#</t>
  </si>
  <si>
    <t>#7_z1s#</t>
  </si>
  <si>
    <t>VIII.Государственный экзамен</t>
  </si>
  <si>
    <t>По спец-ти,направл.спец-ти,специализ</t>
  </si>
  <si>
    <t>#8_s1#</t>
  </si>
  <si>
    <t>#8_g1#</t>
  </si>
  <si>
    <t>#8_z1#</t>
  </si>
  <si>
    <t>#8_g1s#</t>
  </si>
  <si>
    <t>#8_z1s#</t>
  </si>
  <si>
    <t xml:space="preserve"> 0</t>
  </si>
  <si>
    <t xml:space="preserve"> 1-5</t>
  </si>
  <si>
    <t xml:space="preserve"> 5-9,6-8</t>
  </si>
  <si>
    <t xml:space="preserve"> /6</t>
  </si>
  <si>
    <t xml:space="preserve"> /5</t>
  </si>
  <si>
    <t xml:space="preserve"> /240</t>
  </si>
  <si>
    <t xml:space="preserve"> /44</t>
  </si>
  <si>
    <t xml:space="preserve"> /196</t>
  </si>
  <si>
    <t xml:space="preserve"> /7</t>
  </si>
  <si>
    <t xml:space="preserve"> /8</t>
  </si>
  <si>
    <t xml:space="preserve"> /7,8</t>
  </si>
  <si>
    <t xml:space="preserve"> /228</t>
  </si>
  <si>
    <t xml:space="preserve"> /68</t>
  </si>
  <si>
    <t xml:space="preserve"> /160</t>
  </si>
  <si>
    <t xml:space="preserve">  /1-8</t>
  </si>
  <si>
    <t xml:space="preserve"> /16</t>
  </si>
  <si>
    <t xml:space="preserve"> /512</t>
  </si>
  <si>
    <t xml:space="preserve"> 0/4</t>
  </si>
  <si>
    <t>2012</t>
  </si>
  <si>
    <t xml:space="preserve">Учебный план разработан на основе  учебного плана </t>
  </si>
  <si>
    <t>по специальности 1-21 03 01 История (по направлениям).</t>
  </si>
  <si>
    <t>Регистрационный № D 21-024ДП/уч. от 19.06.2008 г.</t>
  </si>
  <si>
    <t>ПРИМЕЧАНИЯ:</t>
  </si>
  <si>
    <t>* Допускается совмещение учебных практик с теоретическим</t>
  </si>
  <si>
    <t>обучением.</t>
  </si>
  <si>
    <t>** Включая курс по теоретико-методическим основам физкультурно-</t>
  </si>
  <si>
    <t>-спортивной деятельности и здорового образа жизни, профилактики</t>
  </si>
  <si>
    <t>СПИДа и наркомании.</t>
  </si>
  <si>
    <t>*** Выполняется одна курсовая работа в год по выбору студента.</t>
  </si>
  <si>
    <t xml:space="preserve">**** После окончания курса по программе подготовки офицеров запаса </t>
  </si>
  <si>
    <t>проводится практическая подготовка в объеме 126 часов (3 недели).</t>
  </si>
  <si>
    <t xml:space="preserve">  </t>
  </si>
  <si>
    <t xml:space="preserve"> /2</t>
  </si>
  <si>
    <t>/11</t>
  </si>
  <si>
    <t>5/1</t>
  </si>
  <si>
    <t>6/1</t>
  </si>
  <si>
    <t>6/2</t>
  </si>
  <si>
    <t>4/2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</si>
</sst>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"/>
    <numFmt numFmtId="173" formatCode="d\ mmm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F800]dddd\,\ mmmm\ dd\,\ yyyy"/>
  </numFmts>
  <fonts count="70">
    <font>
      <sz val="10"/>
      <name val="Arial Cyr"/>
      <family val="0"/>
    </font>
    <font>
      <sz val="8.3"/>
      <name val="Arial Cyr"/>
      <family val="2"/>
    </font>
    <font>
      <b/>
      <sz val="8.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8"/>
      <color indexed="17"/>
      <name val="Arial Cyr"/>
      <family val="0"/>
    </font>
    <font>
      <b/>
      <sz val="8.3"/>
      <color indexed="17"/>
      <name val="Arial Cyr"/>
      <family val="0"/>
    </font>
    <font>
      <i/>
      <sz val="8"/>
      <name val="Arial Cyr"/>
      <family val="2"/>
    </font>
    <font>
      <sz val="8.3"/>
      <color indexed="17"/>
      <name val="Arial Cyr"/>
      <family val="0"/>
    </font>
    <font>
      <sz val="9"/>
      <color indexed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8"/>
      <name val="Arial Cyr"/>
      <family val="2"/>
    </font>
    <font>
      <sz val="10"/>
      <color indexed="18"/>
      <name val="Arial Cyr"/>
      <family val="2"/>
    </font>
    <font>
      <sz val="8.3"/>
      <color indexed="18"/>
      <name val="Arial Cyr"/>
      <family val="2"/>
    </font>
    <font>
      <b/>
      <sz val="8.3"/>
      <color indexed="18"/>
      <name val="Arial Cyr"/>
      <family val="2"/>
    </font>
    <font>
      <b/>
      <sz val="7"/>
      <name val="Arial Cyr"/>
      <family val="2"/>
    </font>
    <font>
      <sz val="7.5"/>
      <color indexed="18"/>
      <name val="Arial Cyr"/>
      <family val="2"/>
    </font>
    <font>
      <i/>
      <sz val="9"/>
      <name val="Arial Cyr"/>
      <family val="2"/>
    </font>
    <font>
      <b/>
      <sz val="10"/>
      <name val="Times New Roman CYR"/>
      <family val="0"/>
    </font>
    <font>
      <sz val="9"/>
      <color indexed="8"/>
      <name val="Arial Cyr"/>
      <family val="0"/>
    </font>
    <font>
      <b/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33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7" fillId="33" borderId="12" xfId="0" applyNumberFormat="1" applyFont="1" applyFill="1" applyBorder="1" applyAlignment="1" applyProtection="1">
      <alignment horizontal="center" vertical="center" textRotation="90"/>
      <protection hidden="1"/>
    </xf>
    <xf numFmtId="0" fontId="17" fillId="33" borderId="13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33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1" fillId="0" borderId="17" xfId="0" applyNumberFormat="1" applyFon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21" fillId="0" borderId="18" xfId="0" applyNumberFormat="1" applyFont="1" applyBorder="1" applyAlignment="1" applyProtection="1">
      <alignment/>
      <protection hidden="1"/>
    </xf>
    <xf numFmtId="0" fontId="21" fillId="0" borderId="19" xfId="0" applyNumberFormat="1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0" fillId="0" borderId="0" xfId="0" applyFont="1" applyAlignment="1" applyProtection="1">
      <alignment vertical="top" wrapText="1"/>
      <protection hidden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18" fillId="34" borderId="24" xfId="0" applyFont="1" applyFill="1" applyBorder="1" applyAlignment="1" applyProtection="1">
      <alignment horizontal="center" vertical="center"/>
      <protection hidden="1"/>
    </xf>
    <xf numFmtId="49" fontId="2" fillId="34" borderId="21" xfId="0" applyNumberFormat="1" applyFont="1" applyFill="1" applyBorder="1" applyAlignment="1" applyProtection="1">
      <alignment horizontal="center" vertical="center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4" fillId="0" borderId="25" xfId="0" applyFont="1" applyBorder="1" applyAlignment="1" applyProtection="1">
      <alignment horizontal="center" vertical="center" textRotation="255"/>
      <protection hidden="1"/>
    </xf>
    <xf numFmtId="0" fontId="4" fillId="0" borderId="26" xfId="0" applyFont="1" applyBorder="1" applyAlignment="1" applyProtection="1">
      <alignment horizontal="center" vertical="center" textRotation="255"/>
      <protection hidden="1"/>
    </xf>
    <xf numFmtId="0" fontId="4" fillId="0" borderId="20" xfId="0" applyFont="1" applyBorder="1" applyAlignment="1" applyProtection="1">
      <alignment horizontal="center" vertical="center" textRotation="255"/>
      <protection hidden="1"/>
    </xf>
    <xf numFmtId="181" fontId="9" fillId="0" borderId="27" xfId="0" applyNumberFormat="1" applyFont="1" applyBorder="1" applyAlignment="1" applyProtection="1">
      <alignment horizontal="left"/>
      <protection hidden="1"/>
    </xf>
    <xf numFmtId="181" fontId="9" fillId="0" borderId="0" xfId="0" applyNumberFormat="1" applyFont="1" applyBorder="1" applyAlignment="1" applyProtection="1">
      <alignment horizontal="left"/>
      <protection hidden="1"/>
    </xf>
    <xf numFmtId="0" fontId="3" fillId="0" borderId="28" xfId="0" applyNumberFormat="1" applyFont="1" applyBorder="1" applyAlignment="1" applyProtection="1">
      <alignment horizontal="center" vertical="center" textRotation="90"/>
      <protection hidden="1"/>
    </xf>
    <xf numFmtId="0" fontId="3" fillId="0" borderId="22" xfId="0" applyNumberFormat="1" applyFont="1" applyBorder="1" applyAlignment="1" applyProtection="1">
      <alignment horizontal="center" vertical="center" textRotation="90"/>
      <protection hidden="1"/>
    </xf>
    <xf numFmtId="0" fontId="3" fillId="0" borderId="29" xfId="0" applyNumberFormat="1" applyFont="1" applyBorder="1" applyAlignment="1" applyProtection="1">
      <alignment horizontal="center" vertical="center" textRotation="90"/>
      <protection hidden="1"/>
    </xf>
    <xf numFmtId="0" fontId="3" fillId="0" borderId="21" xfId="0" applyNumberFormat="1" applyFont="1" applyBorder="1" applyAlignment="1" applyProtection="1">
      <alignment horizontal="center" vertical="center" textRotation="90"/>
      <protection hidden="1"/>
    </xf>
    <xf numFmtId="0" fontId="3" fillId="0" borderId="30" xfId="0" applyNumberFormat="1" applyFont="1" applyBorder="1" applyAlignment="1" applyProtection="1">
      <alignment horizontal="center" vertical="center" textRotation="90"/>
      <protection hidden="1"/>
    </xf>
    <xf numFmtId="0" fontId="3" fillId="0" borderId="13" xfId="0" applyNumberFormat="1" applyFont="1" applyBorder="1" applyAlignment="1" applyProtection="1">
      <alignment horizontal="center" vertical="center" textRotation="90"/>
      <protection hidden="1"/>
    </xf>
    <xf numFmtId="0" fontId="28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NumberFormat="1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textRotation="90"/>
      <protection hidden="1"/>
    </xf>
    <xf numFmtId="0" fontId="3" fillId="0" borderId="25" xfId="0" applyNumberFormat="1" applyFont="1" applyBorder="1" applyAlignment="1" applyProtection="1">
      <alignment horizontal="center" vertical="center" textRotation="90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 textRotation="90"/>
      <protection hidden="1"/>
    </xf>
    <xf numFmtId="0" fontId="3" fillId="0" borderId="37" xfId="0" applyNumberFormat="1" applyFont="1" applyBorder="1" applyAlignment="1" applyProtection="1">
      <alignment horizontal="center" vertical="center" textRotation="90"/>
      <protection hidden="1"/>
    </xf>
    <xf numFmtId="0" fontId="3" fillId="0" borderId="23" xfId="0" applyNumberFormat="1" applyFont="1" applyBorder="1" applyAlignment="1" applyProtection="1">
      <alignment horizontal="center" vertical="center" textRotation="90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0" fillId="0" borderId="32" xfId="0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textRotation="90"/>
      <protection hidden="1"/>
    </xf>
    <xf numFmtId="0" fontId="1" fillId="0" borderId="39" xfId="0" applyFont="1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textRotation="90"/>
      <protection hidden="1"/>
    </xf>
    <xf numFmtId="0" fontId="13" fillId="0" borderId="25" xfId="0" applyNumberFormat="1" applyFont="1" applyBorder="1" applyAlignment="1" applyProtection="1">
      <alignment horizontal="center" vertical="center" textRotation="90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3" fillId="0" borderId="12" xfId="0" applyNumberFormat="1" applyFont="1" applyBorder="1" applyAlignment="1" applyProtection="1">
      <alignment horizontal="center" vertical="center" textRotation="90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3" fillId="0" borderId="41" xfId="0" applyNumberFormat="1" applyFont="1" applyBorder="1" applyAlignment="1" applyProtection="1">
      <alignment horizontal="center" vertical="center" textRotation="90"/>
      <protection hidden="1"/>
    </xf>
    <xf numFmtId="0" fontId="11" fillId="0" borderId="0" xfId="0" applyFont="1" applyAlignment="1" applyProtection="1">
      <alignment horizontal="right" vertical="top" wrapText="1"/>
      <protection hidden="1"/>
    </xf>
    <xf numFmtId="0" fontId="0" fillId="0" borderId="0" xfId="0" applyNumberForma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0" fontId="31" fillId="0" borderId="12" xfId="0" applyFont="1" applyBorder="1" applyAlignment="1" applyProtection="1">
      <alignment horizontal="center" vertical="center" textRotation="90"/>
      <protection hidden="1"/>
    </xf>
    <xf numFmtId="0" fontId="31" fillId="0" borderId="36" xfId="0" applyFont="1" applyBorder="1" applyAlignment="1" applyProtection="1">
      <alignment horizontal="center" vertical="center" textRotation="90"/>
      <protection/>
    </xf>
    <xf numFmtId="0" fontId="31" fillId="0" borderId="30" xfId="0" applyFont="1" applyBorder="1" applyAlignment="1" applyProtection="1">
      <alignment horizontal="center" vertical="center" textRotation="90"/>
      <protection/>
    </xf>
    <xf numFmtId="0" fontId="31" fillId="0" borderId="29" xfId="0" applyFont="1" applyBorder="1" applyAlignment="1" applyProtection="1">
      <alignment horizontal="center" vertical="center" textRotation="90"/>
      <protection/>
    </xf>
    <xf numFmtId="0" fontId="31" fillId="0" borderId="13" xfId="0" applyFont="1" applyBorder="1" applyAlignment="1" applyProtection="1">
      <alignment horizontal="center" vertical="center" textRotation="90"/>
      <protection/>
    </xf>
    <xf numFmtId="0" fontId="31" fillId="0" borderId="21" xfId="0" applyFont="1" applyBorder="1" applyAlignment="1" applyProtection="1">
      <alignment horizontal="center" vertical="center" textRotation="90"/>
      <protection/>
    </xf>
    <xf numFmtId="0" fontId="31" fillId="0" borderId="12" xfId="0" applyFont="1" applyBorder="1" applyAlignment="1" applyProtection="1">
      <alignment horizontal="center" vertical="center"/>
      <protection hidden="1"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29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/>
    </xf>
    <xf numFmtId="0" fontId="31" fillId="0" borderId="43" xfId="0" applyFont="1" applyBorder="1" applyAlignment="1" applyProtection="1">
      <alignment horizontal="center" vertical="center"/>
      <protection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5" xfId="0" applyFont="1" applyBorder="1" applyAlignment="1" applyProtection="1">
      <alignment horizontal="center" vertical="center"/>
      <protection/>
    </xf>
    <xf numFmtId="0" fontId="31" fillId="0" borderId="46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center" vertical="center" textRotation="90"/>
      <protection hidden="1"/>
    </xf>
    <xf numFmtId="0" fontId="31" fillId="0" borderId="47" xfId="0" applyFont="1" applyBorder="1" applyAlignment="1" applyProtection="1">
      <alignment horizontal="center" vertical="center"/>
      <protection hidden="1"/>
    </xf>
    <xf numFmtId="0" fontId="31" fillId="0" borderId="48" xfId="0" applyFont="1" applyBorder="1" applyAlignment="1" applyProtection="1">
      <alignment horizontal="center" vertical="center"/>
      <protection/>
    </xf>
    <xf numFmtId="0" fontId="31" fillId="0" borderId="49" xfId="0" applyFont="1" applyBorder="1" applyAlignment="1" applyProtection="1">
      <alignment horizontal="center" vertical="center"/>
      <protection/>
    </xf>
    <xf numFmtId="0" fontId="31" fillId="0" borderId="47" xfId="0" applyFont="1" applyBorder="1" applyAlignment="1" applyProtection="1">
      <alignment horizontal="center" vertical="center" textRotation="90"/>
      <protection hidden="1"/>
    </xf>
    <xf numFmtId="0" fontId="31" fillId="0" borderId="50" xfId="0" applyFont="1" applyBorder="1" applyAlignment="1" applyProtection="1">
      <alignment horizontal="center" vertical="center"/>
      <protection hidden="1"/>
    </xf>
    <xf numFmtId="0" fontId="31" fillId="0" borderId="51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left" vertical="center"/>
      <protection hidden="1"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 shrinkToFit="1"/>
      <protection hidden="1"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32" fillId="0" borderId="24" xfId="0" applyFont="1" applyBorder="1" applyAlignment="1" applyProtection="1">
      <alignment horizontal="center" vertical="center" shrinkToFit="1"/>
      <protection hidden="1" locked="0"/>
    </xf>
    <xf numFmtId="0" fontId="11" fillId="34" borderId="24" xfId="0" applyFont="1" applyFill="1" applyBorder="1" applyAlignment="1" applyProtection="1">
      <alignment horizontal="center" vertical="center" shrinkToFit="1"/>
      <protection hidden="1"/>
    </xf>
    <xf numFmtId="0" fontId="11" fillId="34" borderId="43" xfId="0" applyFont="1" applyFill="1" applyBorder="1" applyAlignment="1" applyProtection="1">
      <alignment horizontal="center" vertical="center" shrinkToFit="1"/>
      <protection hidden="1"/>
    </xf>
    <xf numFmtId="0" fontId="35" fillId="0" borderId="24" xfId="0" applyFont="1" applyBorder="1" applyAlignment="1" applyProtection="1">
      <alignment horizontal="center" vertical="center" shrinkToFit="1"/>
      <protection hidden="1" locked="0"/>
    </xf>
    <xf numFmtId="0" fontId="35" fillId="0" borderId="24" xfId="0" applyFont="1" applyBorder="1" applyAlignment="1" applyProtection="1">
      <alignment horizontal="center" vertical="center" wrapText="1" shrinkToFit="1"/>
      <protection hidden="1" locked="0"/>
    </xf>
    <xf numFmtId="0" fontId="11" fillId="0" borderId="43" xfId="0" applyFont="1" applyBorder="1" applyAlignment="1" applyProtection="1">
      <alignment horizontal="center" vertical="center" wrapText="1" shrinkToFit="1"/>
      <protection locked="0"/>
    </xf>
    <xf numFmtId="0" fontId="11" fillId="0" borderId="24" xfId="0" applyFont="1" applyBorder="1" applyAlignment="1" applyProtection="1">
      <alignment horizontal="center" vertical="center" wrapText="1" shrinkToFit="1"/>
      <protection hidden="1" locked="0"/>
    </xf>
    <xf numFmtId="0" fontId="6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31" fillId="0" borderId="42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 wrapText="1"/>
      <protection hidden="1"/>
    </xf>
    <xf numFmtId="0" fontId="31" fillId="0" borderId="43" xfId="0" applyFont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1" fillId="0" borderId="55" xfId="0" applyFont="1" applyBorder="1" applyAlignment="1" applyProtection="1">
      <alignment horizontal="left" vertical="center"/>
      <protection hidden="1"/>
    </xf>
    <xf numFmtId="0" fontId="31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56" xfId="0" applyBorder="1" applyAlignment="1">
      <alignment horizontal="left"/>
    </xf>
    <xf numFmtId="0" fontId="31" fillId="0" borderId="57" xfId="0" applyFont="1" applyBorder="1" applyAlignment="1" applyProtection="1">
      <alignment horizontal="left" vertical="center"/>
      <protection hidden="1"/>
    </xf>
    <xf numFmtId="0" fontId="31" fillId="0" borderId="58" xfId="0" applyFont="1" applyBorder="1" applyAlignment="1">
      <alignment horizontal="left" vertical="center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66" xfId="0" applyFont="1" applyBorder="1" applyAlignment="1" applyProtection="1">
      <alignment horizontal="center" vertical="center" wrapText="1"/>
      <protection hidden="1"/>
    </xf>
    <xf numFmtId="0" fontId="0" fillId="0" borderId="61" xfId="0" applyFont="1" applyBorder="1" applyAlignment="1" applyProtection="1">
      <alignment wrapText="1"/>
      <protection hidden="1"/>
    </xf>
    <xf numFmtId="0" fontId="0" fillId="0" borderId="64" xfId="0" applyFont="1" applyBorder="1" applyAlignment="1" applyProtection="1">
      <alignment wrapText="1"/>
      <protection hidden="1"/>
    </xf>
    <xf numFmtId="0" fontId="0" fillId="0" borderId="62" xfId="0" applyFont="1" applyBorder="1" applyAlignment="1" applyProtection="1">
      <alignment wrapText="1"/>
      <protection hidden="1"/>
    </xf>
    <xf numFmtId="0" fontId="0" fillId="0" borderId="63" xfId="0" applyFont="1" applyBorder="1" applyAlignment="1" applyProtection="1">
      <alignment wrapText="1"/>
      <protection hidden="1"/>
    </xf>
    <xf numFmtId="0" fontId="0" fillId="0" borderId="65" xfId="0" applyFont="1" applyBorder="1" applyAlignment="1" applyProtection="1">
      <alignment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0" fontId="0" fillId="0" borderId="68" xfId="0" applyFont="1" applyBorder="1" applyAlignment="1" applyProtection="1">
      <alignment horizontal="center" vertical="center" wrapText="1"/>
      <protection hidden="1"/>
    </xf>
    <xf numFmtId="1" fontId="0" fillId="0" borderId="69" xfId="0" applyNumberFormat="1" applyBorder="1" applyAlignment="1" applyProtection="1">
      <alignment vertical="center" wrapText="1"/>
      <protection hidden="1"/>
    </xf>
    <xf numFmtId="1" fontId="0" fillId="0" borderId="67" xfId="0" applyNumberFormat="1" applyBorder="1" applyAlignment="1" applyProtection="1">
      <alignment vertical="center" wrapText="1"/>
      <protection hidden="1"/>
    </xf>
    <xf numFmtId="1" fontId="0" fillId="0" borderId="70" xfId="0" applyNumberFormat="1" applyBorder="1" applyAlignment="1" applyProtection="1">
      <alignment vertical="center" wrapText="1"/>
      <protection hidden="1"/>
    </xf>
    <xf numFmtId="1" fontId="0" fillId="0" borderId="68" xfId="0" applyNumberFormat="1" applyBorder="1" applyAlignment="1" applyProtection="1">
      <alignment vertical="center" wrapText="1"/>
      <protection hidden="1"/>
    </xf>
    <xf numFmtId="1" fontId="0" fillId="0" borderId="64" xfId="0" applyNumberFormat="1" applyBorder="1" applyAlignment="1" applyProtection="1">
      <alignment vertical="center" wrapText="1"/>
      <protection hidden="1"/>
    </xf>
    <xf numFmtId="1" fontId="0" fillId="0" borderId="65" xfId="0" applyNumberFormat="1" applyBorder="1" applyAlignment="1" applyProtection="1">
      <alignment vertical="center" wrapText="1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justify"/>
      <protection hidden="1"/>
    </xf>
    <xf numFmtId="0" fontId="10" fillId="0" borderId="61" xfId="0" applyFont="1" applyBorder="1" applyAlignment="1" applyProtection="1">
      <alignment horizontal="center" vertical="justify"/>
      <protection hidden="1"/>
    </xf>
    <xf numFmtId="0" fontId="10" fillId="0" borderId="64" xfId="0" applyFont="1" applyBorder="1" applyAlignment="1" applyProtection="1">
      <alignment horizontal="center" vertical="justify"/>
      <protection hidden="1"/>
    </xf>
    <xf numFmtId="0" fontId="10" fillId="0" borderId="62" xfId="0" applyFont="1" applyBorder="1" applyAlignment="1" applyProtection="1">
      <alignment horizontal="center" vertical="justify"/>
      <protection hidden="1"/>
    </xf>
    <xf numFmtId="0" fontId="10" fillId="0" borderId="63" xfId="0" applyFont="1" applyBorder="1" applyAlignment="1" applyProtection="1">
      <alignment horizontal="center" vertical="justify"/>
      <protection hidden="1"/>
    </xf>
    <xf numFmtId="0" fontId="10" fillId="0" borderId="65" xfId="0" applyFont="1" applyBorder="1" applyAlignment="1" applyProtection="1">
      <alignment horizontal="center" vertical="justify"/>
      <protection hidden="1"/>
    </xf>
    <xf numFmtId="0" fontId="0" fillId="0" borderId="71" xfId="0" applyNumberFormat="1" applyBorder="1" applyAlignment="1" applyProtection="1">
      <alignment shrinkToFit="1"/>
      <protection hidden="1"/>
    </xf>
    <xf numFmtId="0" fontId="0" fillId="0" borderId="66" xfId="0" applyNumberFormat="1" applyBorder="1" applyAlignment="1" applyProtection="1">
      <alignment shrinkToFit="1"/>
      <protection hidden="1"/>
    </xf>
    <xf numFmtId="0" fontId="11" fillId="0" borderId="53" xfId="0" applyNumberFormat="1" applyFont="1" applyBorder="1" applyAlignment="1" applyProtection="1">
      <alignment horizontal="left" shrinkToFit="1"/>
      <protection hidden="1"/>
    </xf>
    <xf numFmtId="0" fontId="11" fillId="0" borderId="72" xfId="0" applyNumberFormat="1" applyFont="1" applyBorder="1" applyAlignment="1" applyProtection="1">
      <alignment horizontal="left" shrinkToFit="1"/>
      <protection hidden="1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0" fontId="0" fillId="0" borderId="42" xfId="0" applyNumberFormat="1" applyBorder="1" applyAlignment="1" applyProtection="1">
      <alignment shrinkToFit="1"/>
      <protection locked="0"/>
    </xf>
    <xf numFmtId="0" fontId="21" fillId="0" borderId="60" xfId="0" applyNumberFormat="1" applyFont="1" applyBorder="1" applyAlignment="1" applyProtection="1">
      <alignment horizontal="center"/>
      <protection hidden="1"/>
    </xf>
    <xf numFmtId="0" fontId="21" fillId="0" borderId="73" xfId="0" applyNumberFormat="1" applyFont="1" applyBorder="1" applyAlignment="1" applyProtection="1">
      <alignment horizontal="center"/>
      <protection hidden="1"/>
    </xf>
    <xf numFmtId="0" fontId="11" fillId="0" borderId="61" xfId="0" applyNumberFormat="1" applyFont="1" applyBorder="1" applyAlignment="1" applyProtection="1">
      <alignment horizontal="left" vertical="top" wrapText="1"/>
      <protection hidden="1"/>
    </xf>
    <xf numFmtId="0" fontId="11" fillId="0" borderId="64" xfId="0" applyNumberFormat="1" applyFont="1" applyBorder="1" applyAlignment="1" applyProtection="1">
      <alignment horizontal="left" vertical="top" wrapText="1"/>
      <protection hidden="1"/>
    </xf>
    <xf numFmtId="0" fontId="11" fillId="0" borderId="11" xfId="0" applyNumberFormat="1" applyFont="1" applyBorder="1" applyAlignment="1" applyProtection="1">
      <alignment horizontal="left" vertical="top" wrapText="1"/>
      <protection hidden="1"/>
    </xf>
    <xf numFmtId="0" fontId="11" fillId="0" borderId="74" xfId="0" applyNumberFormat="1" applyFont="1" applyBorder="1" applyAlignment="1" applyProtection="1">
      <alignment horizontal="left" vertical="top" wrapText="1"/>
      <protection hidden="1"/>
    </xf>
    <xf numFmtId="0" fontId="21" fillId="0" borderId="71" xfId="0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 horizontal="left" vertical="top" wrapText="1"/>
      <protection hidden="1"/>
    </xf>
    <xf numFmtId="0" fontId="11" fillId="0" borderId="66" xfId="0" applyNumberFormat="1" applyFont="1" applyBorder="1" applyAlignment="1" applyProtection="1">
      <alignment horizontal="left" vertical="top" wrapTex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56" xfId="0" applyNumberFormat="1" applyBorder="1" applyAlignment="1" applyProtection="1">
      <alignment shrinkToFit="1"/>
      <protection hidden="1"/>
    </xf>
    <xf numFmtId="0" fontId="11" fillId="0" borderId="42" xfId="0" applyNumberFormat="1" applyFont="1" applyBorder="1" applyAlignment="1" applyProtection="1">
      <alignment horizontal="left" shrinkToFit="1"/>
      <protection hidden="1"/>
    </xf>
    <xf numFmtId="0" fontId="11" fillId="0" borderId="43" xfId="0" applyNumberFormat="1" applyFont="1" applyBorder="1" applyAlignment="1" applyProtection="1">
      <alignment horizontal="left" shrinkToFit="1"/>
      <protection hidden="1"/>
    </xf>
    <xf numFmtId="0" fontId="21" fillId="0" borderId="75" xfId="0" applyNumberFormat="1" applyFont="1" applyBorder="1" applyAlignment="1" applyProtection="1">
      <alignment horizontal="center"/>
      <protection hidden="1"/>
    </xf>
    <xf numFmtId="0" fontId="11" fillId="0" borderId="27" xfId="0" applyNumberFormat="1" applyFont="1" applyBorder="1" applyAlignment="1" applyProtection="1">
      <alignment horizontal="left" vertical="top" wrapText="1"/>
      <protection hidden="1"/>
    </xf>
    <xf numFmtId="0" fontId="11" fillId="0" borderId="76" xfId="0" applyNumberFormat="1" applyFont="1" applyBorder="1" applyAlignment="1" applyProtection="1">
      <alignment horizontal="left" vertical="top" wrapText="1"/>
      <protection hidden="1"/>
    </xf>
    <xf numFmtId="0" fontId="21" fillId="0" borderId="62" xfId="0" applyNumberFormat="1" applyFont="1" applyBorder="1" applyAlignment="1" applyProtection="1">
      <alignment horizontal="center"/>
      <protection hidden="1"/>
    </xf>
    <xf numFmtId="0" fontId="11" fillId="0" borderId="63" xfId="0" applyNumberFormat="1" applyFont="1" applyBorder="1" applyAlignment="1" applyProtection="1">
      <alignment horizontal="left" vertical="top" wrapText="1"/>
      <protection hidden="1"/>
    </xf>
    <xf numFmtId="0" fontId="11" fillId="0" borderId="65" xfId="0" applyNumberFormat="1" applyFont="1" applyBorder="1" applyAlignment="1" applyProtection="1">
      <alignment horizontal="left" vertical="top" wrapText="1"/>
      <protection hidden="1"/>
    </xf>
    <xf numFmtId="0" fontId="0" fillId="0" borderId="58" xfId="0" applyNumberFormat="1" applyBorder="1" applyAlignment="1" applyProtection="1">
      <alignment shrinkToFit="1"/>
      <protection locked="0"/>
    </xf>
    <xf numFmtId="0" fontId="0" fillId="0" borderId="77" xfId="0" applyNumberFormat="1" applyBorder="1" applyAlignment="1" applyProtection="1">
      <alignment shrinkToFit="1"/>
      <protection locked="0"/>
    </xf>
    <xf numFmtId="0" fontId="0" fillId="0" borderId="78" xfId="0" applyNumberForma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hidden="1"/>
    </xf>
    <xf numFmtId="0" fontId="11" fillId="0" borderId="66" xfId="0" applyNumberFormat="1" applyFont="1" applyBorder="1" applyAlignment="1" applyProtection="1">
      <alignment horizontal="center" vertical="top" wrapText="1"/>
      <protection hidden="1"/>
    </xf>
    <xf numFmtId="0" fontId="11" fillId="0" borderId="63" xfId="0" applyNumberFormat="1" applyFont="1" applyBorder="1" applyAlignment="1" applyProtection="1">
      <alignment horizontal="center" vertical="top" wrapText="1"/>
      <protection hidden="1"/>
    </xf>
    <xf numFmtId="0" fontId="11" fillId="0" borderId="65" xfId="0" applyNumberFormat="1" applyFont="1" applyBorder="1" applyAlignment="1" applyProtection="1">
      <alignment horizontal="center" vertical="top" wrapText="1"/>
      <protection hidden="1"/>
    </xf>
    <xf numFmtId="0" fontId="0" fillId="0" borderId="19" xfId="0" applyNumberFormat="1" applyBorder="1" applyAlignment="1" applyProtection="1">
      <alignment shrinkToFit="1"/>
      <protection hidden="1"/>
    </xf>
    <xf numFmtId="0" fontId="0" fillId="0" borderId="59" xfId="0" applyNumberFormat="1" applyBorder="1" applyAlignment="1" applyProtection="1">
      <alignment shrinkToFit="1"/>
      <protection hidden="1"/>
    </xf>
    <xf numFmtId="0" fontId="11" fillId="0" borderId="58" xfId="0" applyNumberFormat="1" applyFont="1" applyBorder="1" applyAlignment="1" applyProtection="1">
      <alignment horizontal="left" shrinkToFit="1"/>
      <protection hidden="1"/>
    </xf>
    <xf numFmtId="0" fontId="11" fillId="0" borderId="77" xfId="0" applyNumberFormat="1" applyFont="1" applyBorder="1" applyAlignment="1" applyProtection="1">
      <alignment horizontal="left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9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0</xdr:row>
      <xdr:rowOff>85725</xdr:rowOff>
    </xdr:from>
    <xdr:to>
      <xdr:col>18</xdr:col>
      <xdr:colOff>57150</xdr:colOff>
      <xdr:row>1</xdr:row>
      <xdr:rowOff>19050</xdr:rowOff>
    </xdr:to>
    <xdr:pic>
      <xdr:nvPicPr>
        <xdr:cNvPr id="1" name="Command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28875" y="8572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190500</xdr:colOff>
      <xdr:row>1</xdr:row>
      <xdr:rowOff>66675</xdr:rowOff>
    </xdr:from>
    <xdr:to>
      <xdr:col>18</xdr:col>
      <xdr:colOff>47625</xdr:colOff>
      <xdr:row>2</xdr:row>
      <xdr:rowOff>219075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19350" y="514350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K170"/>
  <sheetViews>
    <sheetView tabSelected="1" zoomScale="90" zoomScaleNormal="90" zoomScalePageLayoutView="0" workbookViewId="0" topLeftCell="A1">
      <selection activeCell="A1" sqref="A1:J1"/>
    </sheetView>
  </sheetViews>
  <sheetFormatPr defaultColWidth="2.75390625" defaultRowHeight="12.75"/>
  <cols>
    <col min="1" max="2" width="2.75390625" style="0" customWidth="1"/>
    <col min="3" max="7" width="2.625" style="0" customWidth="1"/>
    <col min="8" max="8" width="2.75390625" style="0" customWidth="1"/>
    <col min="9" max="21" width="2.625" style="0" customWidth="1"/>
    <col min="22" max="22" width="0.37109375" style="16" hidden="1" customWidth="1"/>
    <col min="23" max="54" width="2.625" style="0" customWidth="1"/>
    <col min="55" max="55" width="3.25390625" style="0" customWidth="1"/>
    <col min="56" max="61" width="2.625" style="0" customWidth="1"/>
    <col min="62" max="62" width="3.75390625" style="0" customWidth="1"/>
    <col min="63" max="100" width="2.625" style="0" customWidth="1"/>
  </cols>
  <sheetData>
    <row r="1" spans="1:62" s="13" customFormat="1" ht="35.25" customHeight="1">
      <c r="A1" s="139" t="s">
        <v>230</v>
      </c>
      <c r="B1" s="140"/>
      <c r="C1" s="140"/>
      <c r="D1" s="140"/>
      <c r="E1" s="140"/>
      <c r="F1" s="140"/>
      <c r="G1" s="140"/>
      <c r="H1" s="140"/>
      <c r="I1" s="140"/>
      <c r="J1" s="140"/>
      <c r="O1" s="14"/>
      <c r="R1" s="15"/>
      <c r="S1" s="71" t="s">
        <v>185</v>
      </c>
      <c r="V1" s="16"/>
      <c r="AE1" s="17"/>
      <c r="AS1" s="141" t="s">
        <v>240</v>
      </c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</row>
    <row r="2" spans="1:48" s="13" customFormat="1" ht="18">
      <c r="A2" s="20"/>
      <c r="B2" s="21"/>
      <c r="C2" s="21"/>
      <c r="D2" s="21"/>
      <c r="E2" s="21"/>
      <c r="F2" s="21"/>
      <c r="G2" s="21"/>
      <c r="H2" s="22"/>
      <c r="I2" s="22"/>
      <c r="K2" s="81" t="s">
        <v>238</v>
      </c>
      <c r="R2" s="15"/>
      <c r="S2" s="14"/>
      <c r="T2" s="18">
        <v>370</v>
      </c>
      <c r="U2" s="18" t="s">
        <v>69</v>
      </c>
      <c r="V2" s="16"/>
      <c r="W2" s="14" t="s">
        <v>186</v>
      </c>
      <c r="AA2" s="14"/>
      <c r="AJ2" s="75" t="s">
        <v>226</v>
      </c>
      <c r="AK2" s="145" t="s">
        <v>559</v>
      </c>
      <c r="AL2" s="145"/>
      <c r="AM2" s="145"/>
      <c r="AN2" s="24" t="s">
        <v>222</v>
      </c>
      <c r="AT2" s="69" t="s">
        <v>187</v>
      </c>
      <c r="AU2" s="19"/>
      <c r="AV2" s="19"/>
    </row>
    <row r="3" spans="1:62" s="13" customFormat="1" ht="24" customHeight="1">
      <c r="A3" s="99" t="s">
        <v>228</v>
      </c>
      <c r="B3" s="99"/>
      <c r="C3" s="99"/>
      <c r="D3" s="99"/>
      <c r="E3" s="99"/>
      <c r="F3" s="99"/>
      <c r="G3" s="99"/>
      <c r="H3" s="100"/>
      <c r="I3" s="100"/>
      <c r="J3" s="22"/>
      <c r="P3" s="23"/>
      <c r="Q3" s="82" t="s">
        <v>190</v>
      </c>
      <c r="R3" s="144" t="s">
        <v>467</v>
      </c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3" t="s">
        <v>469</v>
      </c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1:62" s="1" customFormat="1" ht="27" customHeight="1">
      <c r="A4" s="77" t="s">
        <v>229</v>
      </c>
      <c r="J4" s="137" t="s">
        <v>191</v>
      </c>
      <c r="K4" s="137"/>
      <c r="L4" s="137"/>
      <c r="M4" s="137"/>
      <c r="N4" s="137"/>
      <c r="O4" s="137"/>
      <c r="P4" s="137"/>
      <c r="Q4" s="137"/>
      <c r="R4" s="138" t="s">
        <v>472</v>
      </c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76"/>
      <c r="BA4" s="24"/>
      <c r="BC4" s="24"/>
      <c r="BF4" s="25" t="s">
        <v>188</v>
      </c>
      <c r="BG4" s="142">
        <v>5</v>
      </c>
      <c r="BH4" s="142"/>
      <c r="BI4" s="24" t="s">
        <v>222</v>
      </c>
      <c r="BJ4" s="24"/>
    </row>
    <row r="5" spans="1:62" s="13" customFormat="1" ht="26.25" customHeight="1">
      <c r="A5" s="20"/>
      <c r="B5" s="20"/>
      <c r="C5" s="20"/>
      <c r="D5" s="20"/>
      <c r="E5" s="20"/>
      <c r="F5" s="20"/>
      <c r="G5" s="20"/>
      <c r="H5" s="20"/>
      <c r="I5" s="21"/>
      <c r="J5" s="78"/>
      <c r="K5" s="78"/>
      <c r="L5" s="78"/>
      <c r="M5" s="78"/>
      <c r="N5" s="78"/>
      <c r="O5" s="82" t="s">
        <v>217</v>
      </c>
      <c r="P5" s="121" t="s">
        <v>470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</row>
    <row r="6" spans="1:62" s="13" customFormat="1" ht="24" customHeight="1" thickBot="1">
      <c r="A6" s="70" t="s">
        <v>189</v>
      </c>
      <c r="V6" s="16"/>
      <c r="BJ6" s="27" t="s">
        <v>221</v>
      </c>
    </row>
    <row r="7" spans="1:62" s="13" customFormat="1" ht="13.5" customHeight="1" thickBot="1">
      <c r="A7" s="96" t="s">
        <v>8</v>
      </c>
      <c r="B7" s="109" t="s">
        <v>192</v>
      </c>
      <c r="C7" s="122"/>
      <c r="D7" s="122"/>
      <c r="E7" s="122"/>
      <c r="F7" s="127" t="s">
        <v>13</v>
      </c>
      <c r="G7" s="107" t="s">
        <v>193</v>
      </c>
      <c r="H7" s="108"/>
      <c r="I7" s="108"/>
      <c r="J7" s="115" t="s">
        <v>10</v>
      </c>
      <c r="K7" s="135" t="s">
        <v>194</v>
      </c>
      <c r="L7" s="132"/>
      <c r="M7" s="132"/>
      <c r="N7" s="133"/>
      <c r="O7" s="109" t="s">
        <v>195</v>
      </c>
      <c r="P7" s="122"/>
      <c r="Q7" s="122"/>
      <c r="R7" s="122"/>
      <c r="S7" s="115" t="s">
        <v>26</v>
      </c>
      <c r="T7" s="130" t="s">
        <v>196</v>
      </c>
      <c r="U7" s="132"/>
      <c r="V7" s="132"/>
      <c r="W7" s="133"/>
      <c r="X7" s="115" t="s">
        <v>30</v>
      </c>
      <c r="Y7" s="130" t="s">
        <v>197</v>
      </c>
      <c r="Z7" s="131"/>
      <c r="AA7" s="131"/>
      <c r="AB7" s="115" t="s">
        <v>34</v>
      </c>
      <c r="AC7" s="130" t="s">
        <v>198</v>
      </c>
      <c r="AD7" s="131"/>
      <c r="AE7" s="131"/>
      <c r="AF7" s="131"/>
      <c r="AG7" s="115" t="s">
        <v>39</v>
      </c>
      <c r="AH7" s="130" t="s">
        <v>199</v>
      </c>
      <c r="AI7" s="131"/>
      <c r="AJ7" s="131"/>
      <c r="AK7" s="115" t="s">
        <v>43</v>
      </c>
      <c r="AL7" s="130" t="s">
        <v>56</v>
      </c>
      <c r="AM7" s="132"/>
      <c r="AN7" s="132"/>
      <c r="AO7" s="133"/>
      <c r="AP7" s="109" t="s">
        <v>200</v>
      </c>
      <c r="AQ7" s="122"/>
      <c r="AR7" s="122"/>
      <c r="AS7" s="122"/>
      <c r="AT7" s="115" t="s">
        <v>52</v>
      </c>
      <c r="AU7" s="109" t="s">
        <v>201</v>
      </c>
      <c r="AV7" s="122"/>
      <c r="AW7" s="122"/>
      <c r="AX7" s="115" t="s">
        <v>57</v>
      </c>
      <c r="AY7" s="109" t="s">
        <v>202</v>
      </c>
      <c r="AZ7" s="110"/>
      <c r="BA7" s="110"/>
      <c r="BB7" s="111"/>
      <c r="BC7" s="109" t="s">
        <v>203</v>
      </c>
      <c r="BD7" s="110"/>
      <c r="BE7" s="110"/>
      <c r="BF7" s="110"/>
      <c r="BG7" s="110"/>
      <c r="BH7" s="110"/>
      <c r="BI7" s="110"/>
      <c r="BJ7" s="111"/>
    </row>
    <row r="8" spans="1:62" s="13" customFormat="1" ht="18.75" customHeight="1">
      <c r="A8" s="97"/>
      <c r="B8" s="103" t="s">
        <v>17</v>
      </c>
      <c r="C8" s="101" t="s">
        <v>16</v>
      </c>
      <c r="D8" s="101" t="s">
        <v>15</v>
      </c>
      <c r="E8" s="105" t="s">
        <v>14</v>
      </c>
      <c r="F8" s="128"/>
      <c r="G8" s="103" t="s">
        <v>12</v>
      </c>
      <c r="H8" s="101" t="s">
        <v>11</v>
      </c>
      <c r="I8" s="105" t="s">
        <v>9</v>
      </c>
      <c r="J8" s="116"/>
      <c r="K8" s="103" t="s">
        <v>18</v>
      </c>
      <c r="L8" s="101" t="s">
        <v>19</v>
      </c>
      <c r="M8" s="101" t="s">
        <v>20</v>
      </c>
      <c r="N8" s="119" t="s">
        <v>21</v>
      </c>
      <c r="O8" s="118" t="s">
        <v>22</v>
      </c>
      <c r="P8" s="112" t="s">
        <v>23</v>
      </c>
      <c r="Q8" s="112" t="s">
        <v>24</v>
      </c>
      <c r="R8" s="134" t="s">
        <v>25</v>
      </c>
      <c r="S8" s="116"/>
      <c r="T8" s="118" t="s">
        <v>27</v>
      </c>
      <c r="U8" s="112" t="s">
        <v>28</v>
      </c>
      <c r="V8" s="28"/>
      <c r="W8" s="134" t="s">
        <v>29</v>
      </c>
      <c r="X8" s="116"/>
      <c r="Y8" s="118" t="s">
        <v>31</v>
      </c>
      <c r="Z8" s="112" t="s">
        <v>32</v>
      </c>
      <c r="AA8" s="134" t="s">
        <v>33</v>
      </c>
      <c r="AB8" s="116"/>
      <c r="AC8" s="118" t="s">
        <v>35</v>
      </c>
      <c r="AD8" s="112" t="s">
        <v>36</v>
      </c>
      <c r="AE8" s="112" t="s">
        <v>37</v>
      </c>
      <c r="AF8" s="134" t="s">
        <v>38</v>
      </c>
      <c r="AG8" s="116"/>
      <c r="AH8" s="118" t="s">
        <v>40</v>
      </c>
      <c r="AI8" s="112" t="s">
        <v>41</v>
      </c>
      <c r="AJ8" s="134" t="s">
        <v>42</v>
      </c>
      <c r="AK8" s="116"/>
      <c r="AL8" s="118" t="s">
        <v>44</v>
      </c>
      <c r="AM8" s="112" t="s">
        <v>45</v>
      </c>
      <c r="AN8" s="112" t="s">
        <v>46</v>
      </c>
      <c r="AO8" s="136" t="s">
        <v>47</v>
      </c>
      <c r="AP8" s="118" t="s">
        <v>48</v>
      </c>
      <c r="AQ8" s="112" t="s">
        <v>49</v>
      </c>
      <c r="AR8" s="112" t="s">
        <v>50</v>
      </c>
      <c r="AS8" s="134" t="s">
        <v>51</v>
      </c>
      <c r="AT8" s="116"/>
      <c r="AU8" s="118" t="s">
        <v>53</v>
      </c>
      <c r="AV8" s="112" t="s">
        <v>54</v>
      </c>
      <c r="AW8" s="134" t="s">
        <v>55</v>
      </c>
      <c r="AX8" s="116"/>
      <c r="AY8" s="118" t="s">
        <v>58</v>
      </c>
      <c r="AZ8" s="112" t="s">
        <v>59</v>
      </c>
      <c r="BA8" s="112" t="s">
        <v>60</v>
      </c>
      <c r="BB8" s="136" t="s">
        <v>61</v>
      </c>
      <c r="BC8" s="123" t="s">
        <v>223</v>
      </c>
      <c r="BD8" s="113" t="s">
        <v>2</v>
      </c>
      <c r="BE8" s="113" t="s">
        <v>219</v>
      </c>
      <c r="BF8" s="113" t="s">
        <v>220</v>
      </c>
      <c r="BG8" s="113" t="s">
        <v>1</v>
      </c>
      <c r="BH8" s="113" t="s">
        <v>227</v>
      </c>
      <c r="BI8" s="113" t="s">
        <v>0</v>
      </c>
      <c r="BJ8" s="125" t="s">
        <v>218</v>
      </c>
    </row>
    <row r="9" spans="1:62" s="13" customFormat="1" ht="40.5" customHeight="1" thickBot="1">
      <c r="A9" s="98"/>
      <c r="B9" s="104"/>
      <c r="C9" s="102"/>
      <c r="D9" s="102"/>
      <c r="E9" s="106"/>
      <c r="F9" s="129"/>
      <c r="G9" s="104"/>
      <c r="H9" s="102"/>
      <c r="I9" s="106"/>
      <c r="J9" s="117"/>
      <c r="K9" s="104"/>
      <c r="L9" s="102"/>
      <c r="M9" s="102"/>
      <c r="N9" s="120"/>
      <c r="O9" s="104"/>
      <c r="P9" s="102"/>
      <c r="Q9" s="102"/>
      <c r="R9" s="106"/>
      <c r="S9" s="117"/>
      <c r="T9" s="104"/>
      <c r="U9" s="102"/>
      <c r="V9" s="29"/>
      <c r="W9" s="106"/>
      <c r="X9" s="117"/>
      <c r="Y9" s="104"/>
      <c r="Z9" s="102"/>
      <c r="AA9" s="106"/>
      <c r="AB9" s="117"/>
      <c r="AC9" s="104"/>
      <c r="AD9" s="102"/>
      <c r="AE9" s="102"/>
      <c r="AF9" s="106"/>
      <c r="AG9" s="117"/>
      <c r="AH9" s="104"/>
      <c r="AI9" s="102"/>
      <c r="AJ9" s="106"/>
      <c r="AK9" s="117"/>
      <c r="AL9" s="104"/>
      <c r="AM9" s="102"/>
      <c r="AN9" s="102"/>
      <c r="AO9" s="120"/>
      <c r="AP9" s="104"/>
      <c r="AQ9" s="102"/>
      <c r="AR9" s="102"/>
      <c r="AS9" s="106"/>
      <c r="AT9" s="117"/>
      <c r="AU9" s="104"/>
      <c r="AV9" s="102"/>
      <c r="AW9" s="106"/>
      <c r="AX9" s="117"/>
      <c r="AY9" s="104"/>
      <c r="AZ9" s="102"/>
      <c r="BA9" s="102"/>
      <c r="BB9" s="120"/>
      <c r="BC9" s="124"/>
      <c r="BD9" s="114"/>
      <c r="BE9" s="114"/>
      <c r="BF9" s="114"/>
      <c r="BG9" s="114"/>
      <c r="BH9" s="114"/>
      <c r="BI9" s="114"/>
      <c r="BJ9" s="126"/>
    </row>
    <row r="10" spans="1:62" s="58" customFormat="1" ht="14.25" customHeight="1" thickBot="1" thickTop="1">
      <c r="A10" s="84" t="s">
        <v>64</v>
      </c>
      <c r="B10" s="85"/>
      <c r="C10" s="86"/>
      <c r="D10" s="86"/>
      <c r="E10" s="87"/>
      <c r="F10" s="84"/>
      <c r="G10" s="85"/>
      <c r="H10" s="86"/>
      <c r="I10" s="87"/>
      <c r="J10" s="88"/>
      <c r="K10" s="85"/>
      <c r="L10" s="86"/>
      <c r="M10" s="86"/>
      <c r="N10" s="89"/>
      <c r="O10" s="85"/>
      <c r="P10" s="86"/>
      <c r="Q10" s="86"/>
      <c r="R10" s="87"/>
      <c r="S10" s="88" t="s">
        <v>3</v>
      </c>
      <c r="T10" s="85" t="s">
        <v>3</v>
      </c>
      <c r="U10" s="86" t="s">
        <v>3</v>
      </c>
      <c r="V10" s="90" t="s">
        <v>70</v>
      </c>
      <c r="W10" s="87" t="s">
        <v>3</v>
      </c>
      <c r="X10" s="88" t="s">
        <v>7</v>
      </c>
      <c r="Y10" s="85" t="s">
        <v>7</v>
      </c>
      <c r="Z10" s="86"/>
      <c r="AA10" s="87"/>
      <c r="AB10" s="88"/>
      <c r="AC10" s="85"/>
      <c r="AD10" s="86"/>
      <c r="AE10" s="86"/>
      <c r="AF10" s="87"/>
      <c r="AG10" s="88"/>
      <c r="AH10" s="85"/>
      <c r="AI10" s="86"/>
      <c r="AJ10" s="87"/>
      <c r="AK10" s="88"/>
      <c r="AL10" s="85"/>
      <c r="AM10" s="86"/>
      <c r="AN10" s="86"/>
      <c r="AO10" s="89"/>
      <c r="AP10" s="85"/>
      <c r="AQ10" s="86" t="s">
        <v>3</v>
      </c>
      <c r="AR10" s="86" t="s">
        <v>3</v>
      </c>
      <c r="AS10" s="87" t="s">
        <v>3</v>
      </c>
      <c r="AT10" s="88">
        <v>0</v>
      </c>
      <c r="AU10" s="91" t="s">
        <v>237</v>
      </c>
      <c r="AV10" s="91" t="s">
        <v>237</v>
      </c>
      <c r="AW10" s="87" t="s">
        <v>7</v>
      </c>
      <c r="AX10" s="88" t="s">
        <v>7</v>
      </c>
      <c r="AY10" s="91" t="s">
        <v>7</v>
      </c>
      <c r="AZ10" s="86" t="s">
        <v>7</v>
      </c>
      <c r="BA10" s="92" t="s">
        <v>7</v>
      </c>
      <c r="BB10" s="86" t="s">
        <v>7</v>
      </c>
      <c r="BC10" s="59">
        <f>COUNTIF($B10:$BB10,"")</f>
        <v>34</v>
      </c>
      <c r="BD10" s="60">
        <f>COUNTIF($B10:$BB10,":")</f>
        <v>7</v>
      </c>
      <c r="BE10" s="60">
        <f>COUNTIF($B10:$BB10,"0")</f>
        <v>3</v>
      </c>
      <c r="BF10" s="60">
        <f>COUNTIF($B10:$BB10,"x")</f>
        <v>0</v>
      </c>
      <c r="BG10" s="60">
        <f>COUNTIF($B10:$BB10,"||")</f>
        <v>0</v>
      </c>
      <c r="BH10" s="60">
        <f>COUNTIF($B10:$BB10,"//")</f>
        <v>0</v>
      </c>
      <c r="BI10" s="60">
        <f>COUNTIF($B10:$BB10,"==")</f>
        <v>8</v>
      </c>
      <c r="BJ10" s="61">
        <f>SUM(BC10:BI10)</f>
        <v>52</v>
      </c>
    </row>
    <row r="11" spans="1:62" s="58" customFormat="1" ht="14.25" customHeight="1" thickBot="1" thickTop="1">
      <c r="A11" s="57" t="s">
        <v>65</v>
      </c>
      <c r="B11" s="62"/>
      <c r="C11" s="63"/>
      <c r="D11" s="63"/>
      <c r="E11" s="64"/>
      <c r="F11" s="56"/>
      <c r="G11" s="62"/>
      <c r="H11" s="63"/>
      <c r="I11" s="64"/>
      <c r="J11" s="57"/>
      <c r="K11" s="62"/>
      <c r="L11" s="63"/>
      <c r="M11" s="63"/>
      <c r="N11" s="65"/>
      <c r="O11" s="62"/>
      <c r="P11" s="63"/>
      <c r="Q11" s="63"/>
      <c r="R11" s="64"/>
      <c r="S11" s="57" t="s">
        <v>3</v>
      </c>
      <c r="T11" s="62" t="s">
        <v>3</v>
      </c>
      <c r="U11" s="63" t="s">
        <v>3</v>
      </c>
      <c r="V11" s="66" t="s">
        <v>70</v>
      </c>
      <c r="W11" s="64" t="s">
        <v>3</v>
      </c>
      <c r="X11" s="57" t="s">
        <v>7</v>
      </c>
      <c r="Y11" s="62" t="s">
        <v>7</v>
      </c>
      <c r="Z11" s="63"/>
      <c r="AA11" s="64"/>
      <c r="AB11" s="57"/>
      <c r="AC11" s="62"/>
      <c r="AD11" s="63"/>
      <c r="AE11" s="63"/>
      <c r="AF11" s="64"/>
      <c r="AG11" s="57"/>
      <c r="AH11" s="62"/>
      <c r="AI11" s="63"/>
      <c r="AJ11" s="64"/>
      <c r="AK11" s="57"/>
      <c r="AL11" s="62"/>
      <c r="AM11" s="63"/>
      <c r="AN11" s="63"/>
      <c r="AO11" s="65"/>
      <c r="AP11" s="62"/>
      <c r="AQ11" s="63" t="s">
        <v>3</v>
      </c>
      <c r="AR11" s="63" t="s">
        <v>3</v>
      </c>
      <c r="AS11" s="64" t="s">
        <v>3</v>
      </c>
      <c r="AT11" s="3">
        <v>0</v>
      </c>
      <c r="AU11" s="67" t="s">
        <v>237</v>
      </c>
      <c r="AV11" s="67" t="s">
        <v>7</v>
      </c>
      <c r="AW11" s="64" t="s">
        <v>7</v>
      </c>
      <c r="AX11" s="57" t="s">
        <v>7</v>
      </c>
      <c r="AY11" s="67" t="s">
        <v>7</v>
      </c>
      <c r="AZ11" s="63" t="s">
        <v>7</v>
      </c>
      <c r="BA11" s="68" t="s">
        <v>7</v>
      </c>
      <c r="BB11" s="63" t="s">
        <v>7</v>
      </c>
      <c r="BC11" s="59">
        <f>COUNTIF($B11:$BB11,"")</f>
        <v>34</v>
      </c>
      <c r="BD11" s="60">
        <f>COUNTIF($B11:$BB11,":")</f>
        <v>7</v>
      </c>
      <c r="BE11" s="60">
        <f>COUNTIF($B11:$BB11,"0")</f>
        <v>2</v>
      </c>
      <c r="BF11" s="60">
        <f>COUNTIF($B11:$BB11,"x")</f>
        <v>0</v>
      </c>
      <c r="BG11" s="60">
        <f>COUNTIF($B11:$BB11,"||")</f>
        <v>0</v>
      </c>
      <c r="BH11" s="60">
        <f>COUNTIF($B11:$BB11,"//")</f>
        <v>0</v>
      </c>
      <c r="BI11" s="60">
        <f>COUNTIF($B11:$BB11,"==")</f>
        <v>9</v>
      </c>
      <c r="BJ11" s="61">
        <f>SUM(BC11:BI11)</f>
        <v>52</v>
      </c>
    </row>
    <row r="12" spans="1:62" s="58" customFormat="1" ht="14.25" customHeight="1" thickBot="1" thickTop="1">
      <c r="A12" s="57" t="s">
        <v>66</v>
      </c>
      <c r="B12" s="62"/>
      <c r="C12" s="63"/>
      <c r="D12" s="63"/>
      <c r="E12" s="64"/>
      <c r="F12" s="56"/>
      <c r="G12" s="62"/>
      <c r="H12" s="63"/>
      <c r="I12" s="64"/>
      <c r="J12" s="57"/>
      <c r="K12" s="62"/>
      <c r="L12" s="63"/>
      <c r="M12" s="63"/>
      <c r="N12" s="65"/>
      <c r="O12" s="62"/>
      <c r="P12" s="63"/>
      <c r="Q12" s="63"/>
      <c r="R12" s="64"/>
      <c r="S12" s="57" t="s">
        <v>3</v>
      </c>
      <c r="T12" s="62" t="s">
        <v>3</v>
      </c>
      <c r="U12" s="63" t="s">
        <v>3</v>
      </c>
      <c r="V12" s="66" t="s">
        <v>70</v>
      </c>
      <c r="W12" s="64" t="s">
        <v>3</v>
      </c>
      <c r="X12" s="57" t="s">
        <v>7</v>
      </c>
      <c r="Y12" s="62" t="s">
        <v>7</v>
      </c>
      <c r="Z12" s="63"/>
      <c r="AA12" s="64"/>
      <c r="AB12" s="57"/>
      <c r="AC12" s="62"/>
      <c r="AD12" s="63"/>
      <c r="AE12" s="63"/>
      <c r="AF12" s="64"/>
      <c r="AG12" s="57"/>
      <c r="AH12" s="62"/>
      <c r="AI12" s="63"/>
      <c r="AJ12" s="64"/>
      <c r="AK12" s="57"/>
      <c r="AL12" s="62"/>
      <c r="AM12" s="63"/>
      <c r="AN12" s="63"/>
      <c r="AO12" s="65"/>
      <c r="AP12" s="62"/>
      <c r="AQ12" s="63" t="s">
        <v>3</v>
      </c>
      <c r="AR12" s="63" t="s">
        <v>3</v>
      </c>
      <c r="AS12" s="64" t="s">
        <v>3</v>
      </c>
      <c r="AT12" s="3">
        <v>0</v>
      </c>
      <c r="AU12" s="67" t="s">
        <v>237</v>
      </c>
      <c r="AV12" s="67" t="s">
        <v>7</v>
      </c>
      <c r="AW12" s="64" t="s">
        <v>7</v>
      </c>
      <c r="AX12" s="57" t="s">
        <v>7</v>
      </c>
      <c r="AY12" s="67" t="s">
        <v>7</v>
      </c>
      <c r="AZ12" s="63" t="s">
        <v>7</v>
      </c>
      <c r="BA12" s="68" t="s">
        <v>7</v>
      </c>
      <c r="BB12" s="63" t="s">
        <v>7</v>
      </c>
      <c r="BC12" s="59">
        <f>COUNTIF($B12:$BB12,"")</f>
        <v>34</v>
      </c>
      <c r="BD12" s="60">
        <f>COUNTIF($B12:$BB12,":")</f>
        <v>7</v>
      </c>
      <c r="BE12" s="60">
        <f>COUNTIF($B12:$BB12,"0")</f>
        <v>2</v>
      </c>
      <c r="BF12" s="60">
        <f>COUNTIF($B12:$BB12,"x")</f>
        <v>0</v>
      </c>
      <c r="BG12" s="60">
        <f>COUNTIF($B12:$BB12,"||")</f>
        <v>0</v>
      </c>
      <c r="BH12" s="60">
        <f>COUNTIF($B12:$BB12,"//")</f>
        <v>0</v>
      </c>
      <c r="BI12" s="60">
        <f>COUNTIF($B12:$BB12,"==")</f>
        <v>9</v>
      </c>
      <c r="BJ12" s="61">
        <f>SUM(BC12:BI12)</f>
        <v>52</v>
      </c>
    </row>
    <row r="13" spans="1:62" ht="14.25" customHeight="1" thickBot="1" thickTop="1">
      <c r="A13" s="38" t="s">
        <v>67</v>
      </c>
      <c r="B13" s="62"/>
      <c r="C13" s="63"/>
      <c r="D13" s="63"/>
      <c r="E13" s="64"/>
      <c r="F13" s="56"/>
      <c r="G13" s="62"/>
      <c r="H13" s="63"/>
      <c r="I13" s="64"/>
      <c r="J13" s="57"/>
      <c r="K13" s="62"/>
      <c r="L13" s="63"/>
      <c r="M13" s="63"/>
      <c r="N13" s="65"/>
      <c r="O13" s="62"/>
      <c r="P13" s="63"/>
      <c r="Q13" s="63"/>
      <c r="R13" s="64"/>
      <c r="S13" s="57" t="s">
        <v>3</v>
      </c>
      <c r="T13" s="62" t="s">
        <v>3</v>
      </c>
      <c r="U13" s="63" t="s">
        <v>3</v>
      </c>
      <c r="V13" s="66" t="s">
        <v>70</v>
      </c>
      <c r="W13" s="64" t="s">
        <v>3</v>
      </c>
      <c r="X13" s="57" t="s">
        <v>7</v>
      </c>
      <c r="Y13" s="62" t="s">
        <v>7</v>
      </c>
      <c r="Z13" s="63" t="s">
        <v>4</v>
      </c>
      <c r="AA13" s="64" t="s">
        <v>4</v>
      </c>
      <c r="AB13" s="57" t="s">
        <v>4</v>
      </c>
      <c r="AC13" s="62" t="s">
        <v>4</v>
      </c>
      <c r="AD13" s="63"/>
      <c r="AE13" s="63"/>
      <c r="AF13" s="64"/>
      <c r="AG13" s="57"/>
      <c r="AH13" s="62"/>
      <c r="AI13" s="63"/>
      <c r="AJ13" s="64"/>
      <c r="AK13" s="57"/>
      <c r="AL13" s="62"/>
      <c r="AM13" s="63"/>
      <c r="AN13" s="63"/>
      <c r="AO13" s="65"/>
      <c r="AP13" s="62"/>
      <c r="AQ13" s="63" t="s">
        <v>3</v>
      </c>
      <c r="AR13" s="63" t="s">
        <v>3</v>
      </c>
      <c r="AS13" s="64" t="s">
        <v>3</v>
      </c>
      <c r="AT13" s="3" t="s">
        <v>3</v>
      </c>
      <c r="AU13" s="67" t="s">
        <v>7</v>
      </c>
      <c r="AV13" s="67" t="s">
        <v>7</v>
      </c>
      <c r="AW13" s="64" t="s">
        <v>7</v>
      </c>
      <c r="AX13" s="57" t="s">
        <v>7</v>
      </c>
      <c r="AY13" s="67" t="s">
        <v>7</v>
      </c>
      <c r="AZ13" s="63" t="s">
        <v>7</v>
      </c>
      <c r="BA13" s="68" t="s">
        <v>7</v>
      </c>
      <c r="BB13" s="63" t="s">
        <v>7</v>
      </c>
      <c r="BC13" s="30">
        <f>COUNTIF($B13:$BB13,"")</f>
        <v>30</v>
      </c>
      <c r="BD13" s="31">
        <f>COUNTIF($B13:$BB13,":")</f>
        <v>8</v>
      </c>
      <c r="BE13" s="31">
        <f>COUNTIF($B13:$BB13,"0")</f>
        <v>0</v>
      </c>
      <c r="BF13" s="31">
        <f>COUNTIF($B13:$BB13,"x")</f>
        <v>4</v>
      </c>
      <c r="BG13" s="31">
        <f>COUNTIF($B13:$BB13,"||")</f>
        <v>0</v>
      </c>
      <c r="BH13" s="60">
        <f>COUNTIF($B13:$BB13,"//")</f>
        <v>0</v>
      </c>
      <c r="BI13" s="31">
        <f>COUNTIF($B13:$BB13,"==")</f>
        <v>10</v>
      </c>
      <c r="BJ13" s="61">
        <f>SUM(BC13:BI13)</f>
        <v>52</v>
      </c>
    </row>
    <row r="14" spans="1:62" ht="14.25" customHeight="1" thickBot="1" thickTop="1">
      <c r="A14" s="38" t="s">
        <v>68</v>
      </c>
      <c r="B14" s="62"/>
      <c r="C14" s="63" t="s">
        <v>4</v>
      </c>
      <c r="D14" s="63" t="s">
        <v>4</v>
      </c>
      <c r="E14" s="64" t="s">
        <v>4</v>
      </c>
      <c r="F14" s="56" t="s">
        <v>4</v>
      </c>
      <c r="G14" s="62" t="s">
        <v>4</v>
      </c>
      <c r="H14" s="63" t="s">
        <v>4</v>
      </c>
      <c r="I14" s="64"/>
      <c r="J14" s="57"/>
      <c r="K14" s="62"/>
      <c r="L14" s="63"/>
      <c r="M14" s="63"/>
      <c r="N14" s="65"/>
      <c r="O14" s="62"/>
      <c r="P14" s="63"/>
      <c r="Q14" s="63"/>
      <c r="R14" s="64"/>
      <c r="S14" s="57"/>
      <c r="T14" s="62"/>
      <c r="U14" s="63"/>
      <c r="V14" s="66" t="s">
        <v>70</v>
      </c>
      <c r="W14" s="64"/>
      <c r="X14" s="57" t="s">
        <v>3</v>
      </c>
      <c r="Y14" s="62" t="s">
        <v>3</v>
      </c>
      <c r="Z14" s="63" t="s">
        <v>3</v>
      </c>
      <c r="AA14" s="64" t="s">
        <v>7</v>
      </c>
      <c r="AB14" s="57" t="s">
        <v>7</v>
      </c>
      <c r="AC14" s="62" t="s">
        <v>4</v>
      </c>
      <c r="AD14" s="63" t="s">
        <v>4</v>
      </c>
      <c r="AE14" s="63" t="s">
        <v>4</v>
      </c>
      <c r="AF14" s="64" t="s">
        <v>4</v>
      </c>
      <c r="AG14" s="57" t="s">
        <v>5</v>
      </c>
      <c r="AH14" s="62" t="s">
        <v>5</v>
      </c>
      <c r="AI14" s="63" t="s">
        <v>5</v>
      </c>
      <c r="AJ14" s="64" t="s">
        <v>5</v>
      </c>
      <c r="AK14" s="57" t="s">
        <v>5</v>
      </c>
      <c r="AL14" s="62" t="s">
        <v>5</v>
      </c>
      <c r="AM14" s="63" t="s">
        <v>5</v>
      </c>
      <c r="AN14" s="63" t="s">
        <v>5</v>
      </c>
      <c r="AO14" s="65" t="s">
        <v>5</v>
      </c>
      <c r="AP14" s="62" t="s">
        <v>6</v>
      </c>
      <c r="AQ14" s="63" t="s">
        <v>6</v>
      </c>
      <c r="AR14" s="63" t="s">
        <v>6</v>
      </c>
      <c r="AS14" s="64" t="s">
        <v>6</v>
      </c>
      <c r="AT14" s="3" t="s">
        <v>7</v>
      </c>
      <c r="AU14" s="67" t="s">
        <v>7</v>
      </c>
      <c r="AV14" s="67" t="s">
        <v>7</v>
      </c>
      <c r="AW14" s="64" t="s">
        <v>7</v>
      </c>
      <c r="AX14" s="57" t="s">
        <v>165</v>
      </c>
      <c r="AY14" s="67" t="s">
        <v>165</v>
      </c>
      <c r="AZ14" s="63" t="s">
        <v>165</v>
      </c>
      <c r="BA14" s="68" t="s">
        <v>165</v>
      </c>
      <c r="BB14" s="63" t="s">
        <v>165</v>
      </c>
      <c r="BC14" s="30">
        <f>COUNTIF($B14:$BB14,"")</f>
        <v>15</v>
      </c>
      <c r="BD14" s="31">
        <f>COUNTIF($B14:$BB14,":")</f>
        <v>3</v>
      </c>
      <c r="BE14" s="31">
        <f>COUNTIF($B14:$BB14,"0")</f>
        <v>0</v>
      </c>
      <c r="BF14" s="31">
        <f>COUNTIF($B14:$BB14,"x")</f>
        <v>10</v>
      </c>
      <c r="BG14" s="31">
        <f>COUNTIF($B14:$BB14,"||")</f>
        <v>9</v>
      </c>
      <c r="BH14" s="60">
        <f>COUNTIF($B14:$BB14,"//")</f>
        <v>4</v>
      </c>
      <c r="BI14" s="31">
        <f>COUNTIF($B14:$BB14,"==")</f>
        <v>6</v>
      </c>
      <c r="BJ14" s="61">
        <f>SUM(BC14:BI14)</f>
        <v>47</v>
      </c>
    </row>
    <row r="15" spans="1:62" s="13" customFormat="1" ht="14.25" thickBot="1" thickTop="1">
      <c r="A15" s="83" t="s">
        <v>204</v>
      </c>
      <c r="B15" s="33"/>
      <c r="C15" s="33"/>
      <c r="D15" s="34"/>
      <c r="E15" s="34"/>
      <c r="I15" s="34"/>
      <c r="J15" s="34"/>
      <c r="K15" s="35"/>
      <c r="L15" s="33"/>
      <c r="P15" s="33"/>
      <c r="Q15" s="33"/>
      <c r="V15" s="16"/>
      <c r="X15" s="33"/>
      <c r="AE15" s="33"/>
      <c r="AI15" s="33"/>
      <c r="AK15" s="33"/>
      <c r="AL15" s="33"/>
      <c r="AM15" s="33"/>
      <c r="AQ15" s="33"/>
      <c r="AU15" s="33"/>
      <c r="AX15" s="33"/>
      <c r="AZ15" s="33"/>
      <c r="BB15" s="33"/>
      <c r="BC15" s="32">
        <f aca="true" t="shared" si="0" ref="BC15:BJ15">SUM(BC10:BC14)</f>
        <v>147</v>
      </c>
      <c r="BD15" s="32">
        <f t="shared" si="0"/>
        <v>32</v>
      </c>
      <c r="BE15" s="32">
        <f t="shared" si="0"/>
        <v>7</v>
      </c>
      <c r="BF15" s="32">
        <f t="shared" si="0"/>
        <v>14</v>
      </c>
      <c r="BG15" s="32">
        <f t="shared" si="0"/>
        <v>9</v>
      </c>
      <c r="BH15" s="32">
        <f t="shared" si="0"/>
        <v>4</v>
      </c>
      <c r="BI15" s="32">
        <f t="shared" si="0"/>
        <v>42</v>
      </c>
      <c r="BJ15" s="32">
        <f t="shared" si="0"/>
        <v>255</v>
      </c>
    </row>
    <row r="16" spans="1:51" s="40" customFormat="1" ht="13.5" thickBot="1" thickTop="1">
      <c r="A16" s="39"/>
      <c r="C16" s="46"/>
      <c r="E16" s="39"/>
      <c r="F16" s="39"/>
      <c r="K16" s="46" t="s">
        <v>3</v>
      </c>
      <c r="M16" s="39"/>
      <c r="S16" s="46">
        <v>0</v>
      </c>
      <c r="V16" s="41"/>
      <c r="AB16" s="46" t="s">
        <v>4</v>
      </c>
      <c r="AJ16" s="46" t="s">
        <v>5</v>
      </c>
      <c r="AR16" s="46" t="s">
        <v>6</v>
      </c>
      <c r="AY16" s="46" t="s">
        <v>7</v>
      </c>
    </row>
    <row r="17" spans="1:62" s="42" customFormat="1" ht="27" customHeight="1">
      <c r="A17" s="95" t="s">
        <v>205</v>
      </c>
      <c r="B17" s="95"/>
      <c r="C17" s="95"/>
      <c r="D17" s="95"/>
      <c r="E17" s="95"/>
      <c r="F17" s="95"/>
      <c r="G17" s="95"/>
      <c r="H17" s="95" t="s">
        <v>206</v>
      </c>
      <c r="I17" s="95"/>
      <c r="J17" s="95"/>
      <c r="K17" s="95"/>
      <c r="L17" s="95"/>
      <c r="M17" s="95"/>
      <c r="N17" s="95"/>
      <c r="O17" s="95"/>
      <c r="P17" s="93" t="s">
        <v>207</v>
      </c>
      <c r="Q17" s="93"/>
      <c r="R17" s="93"/>
      <c r="S17" s="93"/>
      <c r="T17" s="93"/>
      <c r="U17" s="93"/>
      <c r="V17" s="93"/>
      <c r="W17" s="93"/>
      <c r="X17" s="93" t="s">
        <v>216</v>
      </c>
      <c r="Y17" s="93"/>
      <c r="Z17" s="93"/>
      <c r="AA17" s="93"/>
      <c r="AB17" s="93"/>
      <c r="AC17" s="93"/>
      <c r="AD17" s="93"/>
      <c r="AE17" s="93"/>
      <c r="AF17" s="93"/>
      <c r="AG17" s="93" t="s">
        <v>208</v>
      </c>
      <c r="AH17" s="93"/>
      <c r="AI17" s="93"/>
      <c r="AJ17" s="93"/>
      <c r="AK17" s="93"/>
      <c r="AL17" s="93"/>
      <c r="AM17" s="93"/>
      <c r="AN17" s="93"/>
      <c r="AO17" s="94" t="s">
        <v>224</v>
      </c>
      <c r="AP17" s="94"/>
      <c r="AQ17" s="94"/>
      <c r="AR17" s="94"/>
      <c r="AS17" s="94"/>
      <c r="AT17" s="94"/>
      <c r="AU17" s="94"/>
      <c r="AV17" s="94"/>
      <c r="AW17" s="73"/>
      <c r="AX17" s="74"/>
      <c r="AY17" s="74" t="s">
        <v>209</v>
      </c>
      <c r="AZ17" s="73"/>
      <c r="BA17" s="72"/>
      <c r="BE17" s="44"/>
      <c r="BF17" s="43"/>
      <c r="BG17" s="45"/>
      <c r="BI17" s="43"/>
      <c r="BJ17" s="44"/>
    </row>
    <row r="18" spans="1:61" s="13" customFormat="1" ht="12.75">
      <c r="A18" s="26" t="s">
        <v>215</v>
      </c>
      <c r="B18" s="33"/>
      <c r="C18" s="33"/>
      <c r="D18" s="33"/>
      <c r="E18" s="34"/>
      <c r="F18" s="34"/>
      <c r="G18" s="34"/>
      <c r="H18" s="36"/>
      <c r="I18" s="36"/>
      <c r="J18" s="34"/>
      <c r="K18" s="34"/>
      <c r="L18" s="34"/>
      <c r="M18" s="33"/>
      <c r="N18" s="34"/>
      <c r="O18" s="36"/>
      <c r="P18" s="36"/>
      <c r="Q18" s="34"/>
      <c r="R18" s="34"/>
      <c r="S18" s="34"/>
      <c r="T18" s="33"/>
      <c r="U18" s="33"/>
      <c r="V18" s="37"/>
      <c r="W18" s="36"/>
      <c r="X18" s="36"/>
      <c r="Y18" s="33"/>
      <c r="Z18" s="33"/>
      <c r="AA18" s="33"/>
      <c r="AB18" s="33"/>
      <c r="AC18" s="33"/>
      <c r="AD18" s="36"/>
      <c r="AE18" s="36"/>
      <c r="AF18" s="33"/>
      <c r="AG18" s="33"/>
      <c r="AH18" s="33"/>
      <c r="AI18" s="33"/>
      <c r="AJ18" s="33"/>
      <c r="AK18" s="36"/>
      <c r="AL18" s="36"/>
      <c r="AM18" s="33"/>
      <c r="AN18" s="33"/>
      <c r="AO18" s="33"/>
      <c r="AP18" s="33"/>
      <c r="AQ18" s="33"/>
      <c r="AR18" s="33"/>
      <c r="AS18" s="36"/>
      <c r="AT18" s="36"/>
      <c r="AU18" s="33"/>
      <c r="AV18" s="33"/>
      <c r="AW18" s="33"/>
      <c r="AX18" s="33"/>
      <c r="AY18" s="36"/>
      <c r="AZ18" s="36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2" s="53" customFormat="1" ht="12.75">
      <c r="A19" s="146" t="s">
        <v>62</v>
      </c>
      <c r="B19" s="147"/>
      <c r="C19" s="152" t="s">
        <v>248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V19" s="161" t="s">
        <v>249</v>
      </c>
      <c r="W19" s="162"/>
      <c r="X19" s="162"/>
      <c r="Y19" s="162"/>
      <c r="Z19" s="162"/>
      <c r="AA19" s="162"/>
      <c r="AB19" s="162"/>
      <c r="AC19" s="162"/>
      <c r="AD19" s="163"/>
      <c r="AE19" s="164" t="s">
        <v>258</v>
      </c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164" t="s">
        <v>271</v>
      </c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6"/>
    </row>
    <row r="20" spans="1:62" s="53" customFormat="1" ht="12.75">
      <c r="A20" s="148"/>
      <c r="B20" s="149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W20" s="146" t="s">
        <v>250</v>
      </c>
      <c r="X20" s="147"/>
      <c r="Y20" s="146" t="s">
        <v>252</v>
      </c>
      <c r="Z20" s="147"/>
      <c r="AA20" s="146" t="s">
        <v>254</v>
      </c>
      <c r="AB20" s="147"/>
      <c r="AC20" s="146" t="s">
        <v>256</v>
      </c>
      <c r="AD20" s="147"/>
      <c r="AE20" s="167" t="s">
        <v>218</v>
      </c>
      <c r="AF20" s="149"/>
      <c r="AG20" s="167" t="s">
        <v>260</v>
      </c>
      <c r="AH20" s="149"/>
      <c r="AI20" s="168" t="s">
        <v>262</v>
      </c>
      <c r="AJ20" s="169"/>
      <c r="AK20" s="169"/>
      <c r="AL20" s="169"/>
      <c r="AM20" s="169"/>
      <c r="AN20" s="169"/>
      <c r="AO20" s="169"/>
      <c r="AP20" s="170"/>
      <c r="AQ20" s="168" t="s">
        <v>272</v>
      </c>
      <c r="AR20" s="169"/>
      <c r="AS20" s="169"/>
      <c r="AT20" s="170"/>
      <c r="AU20" s="168" t="s">
        <v>277</v>
      </c>
      <c r="AV20" s="169"/>
      <c r="AW20" s="169"/>
      <c r="AX20" s="170"/>
      <c r="AY20" s="168" t="s">
        <v>282</v>
      </c>
      <c r="AZ20" s="169"/>
      <c r="BA20" s="169"/>
      <c r="BB20" s="170"/>
      <c r="BC20" s="168" t="s">
        <v>287</v>
      </c>
      <c r="BD20" s="169"/>
      <c r="BE20" s="169"/>
      <c r="BF20" s="170"/>
      <c r="BG20" s="168" t="s">
        <v>292</v>
      </c>
      <c r="BH20" s="169"/>
      <c r="BI20" s="169"/>
      <c r="BJ20" s="170"/>
    </row>
    <row r="21" spans="1:62" s="53" customFormat="1" ht="81.75" customHeight="1">
      <c r="A21" s="148"/>
      <c r="B21" s="149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7"/>
      <c r="W21" s="148"/>
      <c r="X21" s="149"/>
      <c r="Y21" s="148"/>
      <c r="Z21" s="149"/>
      <c r="AA21" s="148"/>
      <c r="AB21" s="149"/>
      <c r="AC21" s="148"/>
      <c r="AD21" s="149"/>
      <c r="AE21" s="148"/>
      <c r="AF21" s="149"/>
      <c r="AG21" s="148"/>
      <c r="AH21" s="149"/>
      <c r="AI21" s="167" t="s">
        <v>263</v>
      </c>
      <c r="AJ21" s="149"/>
      <c r="AK21" s="167" t="s">
        <v>265</v>
      </c>
      <c r="AL21" s="149"/>
      <c r="AM21" s="167" t="s">
        <v>267</v>
      </c>
      <c r="AN21" s="149"/>
      <c r="AO21" s="167" t="s">
        <v>269</v>
      </c>
      <c r="AP21" s="149"/>
      <c r="AQ21" s="171" t="s">
        <v>273</v>
      </c>
      <c r="AR21" s="170"/>
      <c r="AS21" s="171" t="s">
        <v>275</v>
      </c>
      <c r="AT21" s="170"/>
      <c r="AU21" s="171" t="s">
        <v>278</v>
      </c>
      <c r="AV21" s="170"/>
      <c r="AW21" s="171" t="s">
        <v>280</v>
      </c>
      <c r="AX21" s="170"/>
      <c r="AY21" s="171" t="s">
        <v>283</v>
      </c>
      <c r="AZ21" s="170"/>
      <c r="BA21" s="171" t="s">
        <v>285</v>
      </c>
      <c r="BB21" s="170"/>
      <c r="BC21" s="171" t="s">
        <v>288</v>
      </c>
      <c r="BD21" s="170"/>
      <c r="BE21" s="171" t="s">
        <v>290</v>
      </c>
      <c r="BF21" s="170"/>
      <c r="BG21" s="171" t="s">
        <v>293</v>
      </c>
      <c r="BH21" s="170"/>
      <c r="BI21" s="171" t="s">
        <v>295</v>
      </c>
      <c r="BJ21" s="170"/>
    </row>
    <row r="22" spans="1:62" s="53" customFormat="1" ht="12.75">
      <c r="A22" s="150"/>
      <c r="B22" s="151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0"/>
      <c r="W22" s="150"/>
      <c r="X22" s="151"/>
      <c r="Y22" s="150"/>
      <c r="Z22" s="151"/>
      <c r="AA22" s="150"/>
      <c r="AB22" s="151"/>
      <c r="AC22" s="150"/>
      <c r="AD22" s="151"/>
      <c r="AE22" s="150"/>
      <c r="AF22" s="151"/>
      <c r="AG22" s="150"/>
      <c r="AH22" s="151"/>
      <c r="AI22" s="150"/>
      <c r="AJ22" s="151"/>
      <c r="AK22" s="150"/>
      <c r="AL22" s="151"/>
      <c r="AM22" s="150"/>
      <c r="AN22" s="151"/>
      <c r="AO22" s="150"/>
      <c r="AP22" s="151"/>
      <c r="AQ22" s="172">
        <v>17</v>
      </c>
      <c r="AR22" s="173"/>
      <c r="AS22" s="172">
        <v>17</v>
      </c>
      <c r="AT22" s="173"/>
      <c r="AU22" s="172">
        <v>17</v>
      </c>
      <c r="AV22" s="173"/>
      <c r="AW22" s="172">
        <v>17</v>
      </c>
      <c r="AX22" s="173"/>
      <c r="AY22" s="172">
        <v>17</v>
      </c>
      <c r="AZ22" s="173"/>
      <c r="BA22" s="172">
        <v>17</v>
      </c>
      <c r="BB22" s="173"/>
      <c r="BC22" s="172">
        <v>17</v>
      </c>
      <c r="BD22" s="173"/>
      <c r="BE22" s="172">
        <v>13</v>
      </c>
      <c r="BF22" s="173"/>
      <c r="BG22" s="172">
        <v>15</v>
      </c>
      <c r="BH22" s="173"/>
      <c r="BI22" s="172">
        <v>0</v>
      </c>
      <c r="BJ22" s="173"/>
    </row>
    <row r="23" spans="1:62" s="53" customFormat="1" ht="12.75">
      <c r="A23" s="161">
        <v>1</v>
      </c>
      <c r="B23" s="163"/>
      <c r="C23" s="161">
        <v>2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  <c r="W23" s="161">
        <v>3</v>
      </c>
      <c r="X23" s="163"/>
      <c r="Y23" s="161">
        <v>4</v>
      </c>
      <c r="Z23" s="163"/>
      <c r="AA23" s="161">
        <v>5</v>
      </c>
      <c r="AB23" s="163"/>
      <c r="AC23" s="161">
        <v>6</v>
      </c>
      <c r="AD23" s="163"/>
      <c r="AE23" s="161">
        <v>7</v>
      </c>
      <c r="AF23" s="163"/>
      <c r="AG23" s="161">
        <v>8</v>
      </c>
      <c r="AH23" s="163"/>
      <c r="AI23" s="161">
        <v>9</v>
      </c>
      <c r="AJ23" s="163"/>
      <c r="AK23" s="161">
        <v>10</v>
      </c>
      <c r="AL23" s="163"/>
      <c r="AM23" s="161">
        <v>11</v>
      </c>
      <c r="AN23" s="163"/>
      <c r="AO23" s="161">
        <v>12</v>
      </c>
      <c r="AP23" s="163"/>
      <c r="AQ23" s="161">
        <v>13</v>
      </c>
      <c r="AR23" s="163"/>
      <c r="AS23" s="161">
        <v>14</v>
      </c>
      <c r="AT23" s="163"/>
      <c r="AU23" s="161">
        <v>15</v>
      </c>
      <c r="AV23" s="163"/>
      <c r="AW23" s="161">
        <v>16</v>
      </c>
      <c r="AX23" s="163"/>
      <c r="AY23" s="161">
        <v>17</v>
      </c>
      <c r="AZ23" s="163"/>
      <c r="BA23" s="161">
        <v>18</v>
      </c>
      <c r="BB23" s="163"/>
      <c r="BC23" s="161">
        <v>19</v>
      </c>
      <c r="BD23" s="163"/>
      <c r="BE23" s="161">
        <v>20</v>
      </c>
      <c r="BF23" s="163"/>
      <c r="BG23" s="161">
        <v>21</v>
      </c>
      <c r="BH23" s="163"/>
      <c r="BI23" s="161">
        <v>22</v>
      </c>
      <c r="BJ23" s="163"/>
    </row>
    <row r="24" spans="1:62" s="54" customFormat="1" ht="12.75" hidden="1">
      <c r="A24" s="174">
        <v>11</v>
      </c>
      <c r="B24" s="175"/>
      <c r="C24" s="174">
        <v>4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5"/>
      <c r="W24" s="177">
        <v>6</v>
      </c>
      <c r="X24" s="178"/>
      <c r="Y24" s="177">
        <v>7</v>
      </c>
      <c r="Z24" s="178"/>
      <c r="AA24" s="177">
        <v>8</v>
      </c>
      <c r="AB24" s="178"/>
      <c r="AC24" s="177">
        <v>9</v>
      </c>
      <c r="AD24" s="178"/>
      <c r="AE24" s="177">
        <v>20</v>
      </c>
      <c r="AF24" s="178"/>
      <c r="AG24" s="177">
        <v>21</v>
      </c>
      <c r="AH24" s="178"/>
      <c r="AI24" s="177">
        <v>24</v>
      </c>
      <c r="AJ24" s="178"/>
      <c r="AK24" s="177">
        <v>25</v>
      </c>
      <c r="AL24" s="178"/>
      <c r="AM24" s="177">
        <v>26</v>
      </c>
      <c r="AN24" s="178"/>
      <c r="AO24" s="177">
        <v>27</v>
      </c>
      <c r="AP24" s="178"/>
      <c r="AQ24" s="177">
        <v>45</v>
      </c>
      <c r="AR24" s="178"/>
      <c r="AS24" s="177">
        <v>46</v>
      </c>
      <c r="AT24" s="178"/>
      <c r="AU24" s="177">
        <v>47</v>
      </c>
      <c r="AV24" s="178"/>
      <c r="AW24" s="177">
        <v>48</v>
      </c>
      <c r="AX24" s="178"/>
      <c r="AY24" s="177">
        <v>49</v>
      </c>
      <c r="AZ24" s="178"/>
      <c r="BA24" s="177">
        <v>50</v>
      </c>
      <c r="BB24" s="178"/>
      <c r="BC24" s="177">
        <v>51</v>
      </c>
      <c r="BD24" s="178"/>
      <c r="BE24" s="177">
        <v>52</v>
      </c>
      <c r="BF24" s="178"/>
      <c r="BG24" s="177">
        <v>53</v>
      </c>
      <c r="BH24" s="178"/>
      <c r="BI24" s="177">
        <v>54</v>
      </c>
      <c r="BJ24" s="178"/>
    </row>
    <row r="25" spans="1:62" s="54" customFormat="1" ht="12.75">
      <c r="A25" s="174">
        <v>1</v>
      </c>
      <c r="B25" s="175"/>
      <c r="C25" s="174" t="s">
        <v>301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5"/>
      <c r="V25" s="54">
        <v>0</v>
      </c>
      <c r="W25" s="177">
        <v>2</v>
      </c>
      <c r="X25" s="178">
        <f aca="true" t="shared" si="1" ref="X25:AD25">COUNTA(X26:X42)</f>
        <v>0</v>
      </c>
      <c r="Y25" s="177">
        <v>4</v>
      </c>
      <c r="Z25" s="178">
        <f t="shared" si="1"/>
        <v>0</v>
      </c>
      <c r="AA25" s="177"/>
      <c r="AB25" s="178" t="s">
        <v>541</v>
      </c>
      <c r="AC25" s="177"/>
      <c r="AD25" s="178">
        <f t="shared" si="1"/>
        <v>0</v>
      </c>
      <c r="AE25" s="177">
        <f aca="true" t="shared" si="2" ref="AE25:BJ25">SUM(AE26:AE42)</f>
        <v>612</v>
      </c>
      <c r="AF25" s="178">
        <f t="shared" si="2"/>
        <v>0</v>
      </c>
      <c r="AG25" s="179">
        <f aca="true" t="shared" si="3" ref="AG25:AG66">SUM(AH25:AP25)</f>
        <v>272</v>
      </c>
      <c r="AH25" s="178">
        <f t="shared" si="2"/>
        <v>0</v>
      </c>
      <c r="AI25" s="177">
        <f t="shared" si="2"/>
        <v>144</v>
      </c>
      <c r="AJ25" s="178">
        <f t="shared" si="2"/>
        <v>0</v>
      </c>
      <c r="AK25" s="177">
        <f t="shared" si="2"/>
        <v>0</v>
      </c>
      <c r="AL25" s="178">
        <f t="shared" si="2"/>
        <v>0</v>
      </c>
      <c r="AM25" s="177">
        <f t="shared" si="2"/>
        <v>128</v>
      </c>
      <c r="AN25" s="178">
        <f t="shared" si="2"/>
        <v>0</v>
      </c>
      <c r="AO25" s="177">
        <f t="shared" si="2"/>
        <v>0</v>
      </c>
      <c r="AP25" s="178">
        <f t="shared" si="2"/>
        <v>0</v>
      </c>
      <c r="AQ25" s="180">
        <f t="shared" si="2"/>
        <v>2</v>
      </c>
      <c r="AR25" s="181">
        <f t="shared" si="2"/>
        <v>0</v>
      </c>
      <c r="AS25" s="180">
        <f t="shared" si="2"/>
        <v>2</v>
      </c>
      <c r="AT25" s="181">
        <f t="shared" si="2"/>
        <v>0</v>
      </c>
      <c r="AU25" s="177">
        <f t="shared" si="2"/>
        <v>4.5</v>
      </c>
      <c r="AV25" s="178">
        <f t="shared" si="2"/>
        <v>0</v>
      </c>
      <c r="AW25" s="177">
        <f t="shared" si="2"/>
        <v>5.5</v>
      </c>
      <c r="AX25" s="178">
        <f t="shared" si="2"/>
        <v>0</v>
      </c>
      <c r="AY25" s="177">
        <f t="shared" si="2"/>
        <v>2</v>
      </c>
      <c r="AZ25" s="178">
        <f t="shared" si="2"/>
        <v>0</v>
      </c>
      <c r="BA25" s="177">
        <f t="shared" si="2"/>
        <v>0</v>
      </c>
      <c r="BB25" s="178">
        <f t="shared" si="2"/>
        <v>0</v>
      </c>
      <c r="BC25" s="177">
        <f t="shared" si="2"/>
        <v>0</v>
      </c>
      <c r="BD25" s="178">
        <f t="shared" si="2"/>
        <v>0</v>
      </c>
      <c r="BE25" s="177">
        <f t="shared" si="2"/>
        <v>0</v>
      </c>
      <c r="BF25" s="178">
        <f t="shared" si="2"/>
        <v>0</v>
      </c>
      <c r="BG25" s="177">
        <f t="shared" si="2"/>
        <v>0</v>
      </c>
      <c r="BH25" s="178">
        <f t="shared" si="2"/>
        <v>0</v>
      </c>
      <c r="BI25" s="177">
        <f t="shared" si="2"/>
        <v>0</v>
      </c>
      <c r="BJ25" s="178">
        <f t="shared" si="2"/>
        <v>0</v>
      </c>
    </row>
    <row r="26" spans="1:62" s="54" customFormat="1" ht="12.75">
      <c r="A26" s="174"/>
      <c r="B26" s="175"/>
      <c r="C26" s="174" t="s">
        <v>302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5"/>
      <c r="V26" s="54">
        <v>215369</v>
      </c>
      <c r="W26" s="179"/>
      <c r="X26" s="178"/>
      <c r="Y26" s="179"/>
      <c r="Z26" s="178"/>
      <c r="AA26" s="177"/>
      <c r="AB26" s="178"/>
      <c r="AC26" s="177"/>
      <c r="AD26" s="178"/>
      <c r="AE26" s="177"/>
      <c r="AF26" s="178"/>
      <c r="AG26" s="179">
        <f t="shared" si="3"/>
        <v>0</v>
      </c>
      <c r="AH26" s="178"/>
      <c r="AI26" s="177"/>
      <c r="AJ26" s="178"/>
      <c r="AK26" s="177"/>
      <c r="AL26" s="178"/>
      <c r="AM26" s="177"/>
      <c r="AN26" s="178"/>
      <c r="AO26" s="177"/>
      <c r="AP26" s="178"/>
      <c r="AQ26" s="180"/>
      <c r="AR26" s="181"/>
      <c r="AS26" s="180"/>
      <c r="AT26" s="181"/>
      <c r="AU26" s="177"/>
      <c r="AV26" s="178"/>
      <c r="AW26" s="177"/>
      <c r="AX26" s="178"/>
      <c r="AY26" s="177"/>
      <c r="AZ26" s="178"/>
      <c r="BA26" s="177"/>
      <c r="BB26" s="178"/>
      <c r="BC26" s="177"/>
      <c r="BD26" s="178"/>
      <c r="BE26" s="177"/>
      <c r="BF26" s="178"/>
      <c r="BG26" s="177"/>
      <c r="BH26" s="178"/>
      <c r="BI26" s="177"/>
      <c r="BJ26" s="178"/>
    </row>
    <row r="27" spans="1:62" s="54" customFormat="1" ht="12.75">
      <c r="A27" s="174" t="s">
        <v>303</v>
      </c>
      <c r="B27" s="175"/>
      <c r="C27" s="174" t="s">
        <v>304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5"/>
      <c r="V27" s="54">
        <v>215378</v>
      </c>
      <c r="W27" s="179" t="s">
        <v>307</v>
      </c>
      <c r="X27" s="178"/>
      <c r="Y27" s="179"/>
      <c r="Z27" s="178"/>
      <c r="AA27" s="177"/>
      <c r="AB27" s="178"/>
      <c r="AC27" s="177"/>
      <c r="AD27" s="178"/>
      <c r="AE27" s="177">
        <v>82</v>
      </c>
      <c r="AF27" s="178"/>
      <c r="AG27" s="179">
        <f t="shared" si="3"/>
        <v>34</v>
      </c>
      <c r="AH27" s="178"/>
      <c r="AI27" s="177">
        <v>18</v>
      </c>
      <c r="AJ27" s="178"/>
      <c r="AK27" s="177"/>
      <c r="AL27" s="178"/>
      <c r="AM27" s="177">
        <v>16</v>
      </c>
      <c r="AN27" s="178"/>
      <c r="AO27" s="177"/>
      <c r="AP27" s="178"/>
      <c r="AQ27" s="180"/>
      <c r="AR27" s="181"/>
      <c r="AS27" s="180"/>
      <c r="AT27" s="181"/>
      <c r="AU27" s="177">
        <v>2</v>
      </c>
      <c r="AV27" s="178"/>
      <c r="AW27" s="177"/>
      <c r="AX27" s="178"/>
      <c r="AY27" s="177"/>
      <c r="AZ27" s="178"/>
      <c r="BA27" s="177"/>
      <c r="BB27" s="178"/>
      <c r="BC27" s="177"/>
      <c r="BD27" s="178"/>
      <c r="BE27" s="177"/>
      <c r="BF27" s="178"/>
      <c r="BG27" s="177"/>
      <c r="BH27" s="178"/>
      <c r="BI27" s="177"/>
      <c r="BJ27" s="178"/>
    </row>
    <row r="28" spans="1:62" s="54" customFormat="1" ht="12.75">
      <c r="A28" s="174" t="s">
        <v>305</v>
      </c>
      <c r="B28" s="175"/>
      <c r="C28" s="174" t="s">
        <v>306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5"/>
      <c r="V28" s="54">
        <v>215379</v>
      </c>
      <c r="W28" s="179" t="s">
        <v>307</v>
      </c>
      <c r="X28" s="178"/>
      <c r="Y28" s="179"/>
      <c r="Z28" s="178"/>
      <c r="AA28" s="177"/>
      <c r="AB28" s="178"/>
      <c r="AC28" s="177"/>
      <c r="AD28" s="178"/>
      <c r="AE28" s="177">
        <v>98</v>
      </c>
      <c r="AF28" s="178"/>
      <c r="AG28" s="179">
        <f t="shared" si="3"/>
        <v>42</v>
      </c>
      <c r="AH28" s="178"/>
      <c r="AI28" s="177">
        <v>22</v>
      </c>
      <c r="AJ28" s="178"/>
      <c r="AK28" s="177"/>
      <c r="AL28" s="178"/>
      <c r="AM28" s="177">
        <v>20</v>
      </c>
      <c r="AN28" s="178"/>
      <c r="AO28" s="177"/>
      <c r="AP28" s="178"/>
      <c r="AQ28" s="180"/>
      <c r="AR28" s="181"/>
      <c r="AS28" s="180"/>
      <c r="AT28" s="181"/>
      <c r="AU28" s="177">
        <v>2.5</v>
      </c>
      <c r="AV28" s="178"/>
      <c r="AW28" s="177"/>
      <c r="AX28" s="178"/>
      <c r="AY28" s="177"/>
      <c r="AZ28" s="178"/>
      <c r="BA28" s="177"/>
      <c r="BB28" s="178"/>
      <c r="BC28" s="177"/>
      <c r="BD28" s="178"/>
      <c r="BE28" s="177"/>
      <c r="BF28" s="178"/>
      <c r="BG28" s="177"/>
      <c r="BH28" s="178"/>
      <c r="BI28" s="177"/>
      <c r="BJ28" s="178"/>
    </row>
    <row r="29" spans="1:62" s="54" customFormat="1" ht="12.75">
      <c r="A29" s="174"/>
      <c r="B29" s="175"/>
      <c r="C29" s="174" t="s">
        <v>308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5"/>
      <c r="V29" s="54">
        <v>215370</v>
      </c>
      <c r="W29" s="179"/>
      <c r="X29" s="178"/>
      <c r="Y29" s="179"/>
      <c r="Z29" s="178"/>
      <c r="AA29" s="177"/>
      <c r="AB29" s="178"/>
      <c r="AC29" s="177"/>
      <c r="AD29" s="178"/>
      <c r="AE29" s="177"/>
      <c r="AF29" s="178"/>
      <c r="AG29" s="179">
        <f t="shared" si="3"/>
        <v>0</v>
      </c>
      <c r="AH29" s="178"/>
      <c r="AI29" s="177"/>
      <c r="AJ29" s="178"/>
      <c r="AK29" s="177"/>
      <c r="AL29" s="178"/>
      <c r="AM29" s="177"/>
      <c r="AN29" s="178"/>
      <c r="AO29" s="177"/>
      <c r="AP29" s="178"/>
      <c r="AQ29" s="180"/>
      <c r="AR29" s="181"/>
      <c r="AS29" s="180"/>
      <c r="AT29" s="181"/>
      <c r="AU29" s="177"/>
      <c r="AV29" s="178"/>
      <c r="AW29" s="177"/>
      <c r="AX29" s="178"/>
      <c r="AY29" s="177"/>
      <c r="AZ29" s="178"/>
      <c r="BA29" s="177"/>
      <c r="BB29" s="178"/>
      <c r="BC29" s="177"/>
      <c r="BD29" s="178"/>
      <c r="BE29" s="177"/>
      <c r="BF29" s="178"/>
      <c r="BG29" s="177"/>
      <c r="BH29" s="178"/>
      <c r="BI29" s="177"/>
      <c r="BJ29" s="178"/>
    </row>
    <row r="30" spans="1:62" s="54" customFormat="1" ht="12.75">
      <c r="A30" s="174" t="s">
        <v>309</v>
      </c>
      <c r="B30" s="175"/>
      <c r="C30" s="174" t="s">
        <v>310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5"/>
      <c r="V30" s="54">
        <v>215380</v>
      </c>
      <c r="W30" s="179" t="s">
        <v>313</v>
      </c>
      <c r="X30" s="178"/>
      <c r="Y30" s="179"/>
      <c r="Z30" s="178"/>
      <c r="AA30" s="177"/>
      <c r="AB30" s="178"/>
      <c r="AC30" s="177"/>
      <c r="AD30" s="178"/>
      <c r="AE30" s="177">
        <v>50</v>
      </c>
      <c r="AF30" s="178"/>
      <c r="AG30" s="179">
        <f t="shared" si="3"/>
        <v>18</v>
      </c>
      <c r="AH30" s="178"/>
      <c r="AI30" s="177">
        <v>12</v>
      </c>
      <c r="AJ30" s="178"/>
      <c r="AK30" s="177"/>
      <c r="AL30" s="178"/>
      <c r="AM30" s="177">
        <v>6</v>
      </c>
      <c r="AN30" s="178"/>
      <c r="AO30" s="177"/>
      <c r="AP30" s="178"/>
      <c r="AQ30" s="180"/>
      <c r="AR30" s="181"/>
      <c r="AS30" s="180"/>
      <c r="AT30" s="181"/>
      <c r="AU30" s="177"/>
      <c r="AV30" s="178"/>
      <c r="AW30" s="177">
        <v>1</v>
      </c>
      <c r="AX30" s="178"/>
      <c r="AY30" s="177"/>
      <c r="AZ30" s="178"/>
      <c r="BA30" s="177"/>
      <c r="BB30" s="178"/>
      <c r="BC30" s="177"/>
      <c r="BD30" s="178"/>
      <c r="BE30" s="177"/>
      <c r="BF30" s="178"/>
      <c r="BG30" s="177"/>
      <c r="BH30" s="178"/>
      <c r="BI30" s="177"/>
      <c r="BJ30" s="178"/>
    </row>
    <row r="31" spans="1:62" s="54" customFormat="1" ht="12.75">
      <c r="A31" s="174" t="s">
        <v>311</v>
      </c>
      <c r="B31" s="175"/>
      <c r="C31" s="174" t="s">
        <v>312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5"/>
      <c r="V31" s="54">
        <v>215381</v>
      </c>
      <c r="W31" s="179" t="s">
        <v>313</v>
      </c>
      <c r="X31" s="178"/>
      <c r="Y31" s="179"/>
      <c r="Z31" s="178"/>
      <c r="AA31" s="177"/>
      <c r="AB31" s="178"/>
      <c r="AC31" s="177"/>
      <c r="AD31" s="178"/>
      <c r="AE31" s="177">
        <v>94</v>
      </c>
      <c r="AF31" s="178"/>
      <c r="AG31" s="179">
        <f t="shared" si="3"/>
        <v>42</v>
      </c>
      <c r="AH31" s="178"/>
      <c r="AI31" s="177">
        <v>22</v>
      </c>
      <c r="AJ31" s="178"/>
      <c r="AK31" s="177"/>
      <c r="AL31" s="178"/>
      <c r="AM31" s="177">
        <v>20</v>
      </c>
      <c r="AN31" s="178"/>
      <c r="AO31" s="177"/>
      <c r="AP31" s="178"/>
      <c r="AQ31" s="180"/>
      <c r="AR31" s="181"/>
      <c r="AS31" s="180"/>
      <c r="AT31" s="181"/>
      <c r="AU31" s="177"/>
      <c r="AV31" s="178"/>
      <c r="AW31" s="177">
        <v>2.5</v>
      </c>
      <c r="AX31" s="178"/>
      <c r="AY31" s="177"/>
      <c r="AZ31" s="178"/>
      <c r="BA31" s="177"/>
      <c r="BB31" s="178"/>
      <c r="BC31" s="177"/>
      <c r="BD31" s="178"/>
      <c r="BE31" s="177"/>
      <c r="BF31" s="178"/>
      <c r="BG31" s="177"/>
      <c r="BH31" s="178"/>
      <c r="BI31" s="177"/>
      <c r="BJ31" s="178"/>
    </row>
    <row r="32" spans="1:62" s="54" customFormat="1" ht="12.75">
      <c r="A32" s="174"/>
      <c r="B32" s="175"/>
      <c r="C32" s="174" t="s">
        <v>314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54">
        <v>215371</v>
      </c>
      <c r="W32" s="179"/>
      <c r="X32" s="178"/>
      <c r="Y32" s="179"/>
      <c r="Z32" s="178"/>
      <c r="AA32" s="177"/>
      <c r="AB32" s="178"/>
      <c r="AC32" s="177"/>
      <c r="AD32" s="178"/>
      <c r="AE32" s="177"/>
      <c r="AF32" s="178"/>
      <c r="AG32" s="179">
        <f t="shared" si="3"/>
        <v>0</v>
      </c>
      <c r="AH32" s="178"/>
      <c r="AI32" s="177"/>
      <c r="AJ32" s="178"/>
      <c r="AK32" s="177"/>
      <c r="AL32" s="178"/>
      <c r="AM32" s="177"/>
      <c r="AN32" s="178"/>
      <c r="AO32" s="177"/>
      <c r="AP32" s="178"/>
      <c r="AQ32" s="180"/>
      <c r="AR32" s="181"/>
      <c r="AS32" s="180"/>
      <c r="AT32" s="181"/>
      <c r="AU32" s="177"/>
      <c r="AV32" s="178"/>
      <c r="AW32" s="177"/>
      <c r="AX32" s="178"/>
      <c r="AY32" s="177"/>
      <c r="AZ32" s="178"/>
      <c r="BA32" s="177"/>
      <c r="BB32" s="178"/>
      <c r="BC32" s="177"/>
      <c r="BD32" s="178"/>
      <c r="BE32" s="177"/>
      <c r="BF32" s="178"/>
      <c r="BG32" s="177"/>
      <c r="BH32" s="178"/>
      <c r="BI32" s="177"/>
      <c r="BJ32" s="178"/>
    </row>
    <row r="33" spans="1:62" s="54" customFormat="1" ht="12.75">
      <c r="A33" s="174" t="s">
        <v>315</v>
      </c>
      <c r="B33" s="175"/>
      <c r="C33" s="174" t="s">
        <v>316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54">
        <v>215382</v>
      </c>
      <c r="W33" s="179"/>
      <c r="X33" s="178"/>
      <c r="Y33" s="179">
        <v>1</v>
      </c>
      <c r="Z33" s="178"/>
      <c r="AA33" s="177"/>
      <c r="AB33" s="178"/>
      <c r="AC33" s="177"/>
      <c r="AD33" s="178"/>
      <c r="AE33" s="177">
        <v>72</v>
      </c>
      <c r="AF33" s="178"/>
      <c r="AG33" s="179">
        <f t="shared" si="3"/>
        <v>34</v>
      </c>
      <c r="AH33" s="178"/>
      <c r="AI33" s="177">
        <v>16</v>
      </c>
      <c r="AJ33" s="178"/>
      <c r="AK33" s="177"/>
      <c r="AL33" s="178"/>
      <c r="AM33" s="177">
        <v>18</v>
      </c>
      <c r="AN33" s="178"/>
      <c r="AO33" s="177"/>
      <c r="AP33" s="178"/>
      <c r="AQ33" s="180">
        <v>2</v>
      </c>
      <c r="AR33" s="181"/>
      <c r="AS33" s="180"/>
      <c r="AT33" s="181"/>
      <c r="AU33" s="177"/>
      <c r="AV33" s="178"/>
      <c r="AW33" s="177"/>
      <c r="AX33" s="178"/>
      <c r="AY33" s="177"/>
      <c r="AZ33" s="178"/>
      <c r="BA33" s="177"/>
      <c r="BB33" s="178"/>
      <c r="BC33" s="177"/>
      <c r="BD33" s="178"/>
      <c r="BE33" s="177"/>
      <c r="BF33" s="178"/>
      <c r="BG33" s="177"/>
      <c r="BH33" s="178"/>
      <c r="BI33" s="177"/>
      <c r="BJ33" s="178"/>
    </row>
    <row r="34" spans="1:62" s="54" customFormat="1" ht="12.75">
      <c r="A34" s="174" t="s">
        <v>317</v>
      </c>
      <c r="B34" s="175"/>
      <c r="C34" s="174" t="s">
        <v>318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54">
        <v>215383</v>
      </c>
      <c r="W34" s="179"/>
      <c r="X34" s="178"/>
      <c r="Y34" s="179">
        <v>4</v>
      </c>
      <c r="Z34" s="178"/>
      <c r="AA34" s="177"/>
      <c r="AB34" s="178"/>
      <c r="AC34" s="177"/>
      <c r="AD34" s="178"/>
      <c r="AE34" s="177">
        <v>72</v>
      </c>
      <c r="AF34" s="178"/>
      <c r="AG34" s="179">
        <f t="shared" si="3"/>
        <v>34</v>
      </c>
      <c r="AH34" s="178"/>
      <c r="AI34" s="177">
        <v>18</v>
      </c>
      <c r="AJ34" s="178"/>
      <c r="AK34" s="177"/>
      <c r="AL34" s="178"/>
      <c r="AM34" s="177">
        <v>16</v>
      </c>
      <c r="AN34" s="178"/>
      <c r="AO34" s="177"/>
      <c r="AP34" s="178"/>
      <c r="AQ34" s="180"/>
      <c r="AR34" s="181"/>
      <c r="AS34" s="180"/>
      <c r="AT34" s="181"/>
      <c r="AU34" s="177"/>
      <c r="AV34" s="178"/>
      <c r="AW34" s="177">
        <v>2</v>
      </c>
      <c r="AX34" s="178"/>
      <c r="AY34" s="177"/>
      <c r="AZ34" s="178"/>
      <c r="BA34" s="177"/>
      <c r="BB34" s="178"/>
      <c r="BC34" s="177"/>
      <c r="BD34" s="178"/>
      <c r="BE34" s="177"/>
      <c r="BF34" s="178"/>
      <c r="BG34" s="177"/>
      <c r="BH34" s="178"/>
      <c r="BI34" s="177"/>
      <c r="BJ34" s="178"/>
    </row>
    <row r="35" spans="1:62" s="54" customFormat="1" ht="12.75">
      <c r="A35" s="174"/>
      <c r="B35" s="175"/>
      <c r="C35" s="174" t="s">
        <v>319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54">
        <v>215374</v>
      </c>
      <c r="W35" s="179"/>
      <c r="X35" s="178"/>
      <c r="Y35" s="179"/>
      <c r="Z35" s="178"/>
      <c r="AA35" s="177"/>
      <c r="AB35" s="178"/>
      <c r="AC35" s="177"/>
      <c r="AD35" s="178"/>
      <c r="AE35" s="177"/>
      <c r="AF35" s="178"/>
      <c r="AG35" s="179">
        <f t="shared" si="3"/>
        <v>0</v>
      </c>
      <c r="AH35" s="178"/>
      <c r="AI35" s="177"/>
      <c r="AJ35" s="178"/>
      <c r="AK35" s="177"/>
      <c r="AL35" s="178"/>
      <c r="AM35" s="177"/>
      <c r="AN35" s="178"/>
      <c r="AO35" s="177"/>
      <c r="AP35" s="178"/>
      <c r="AQ35" s="180"/>
      <c r="AR35" s="181"/>
      <c r="AS35" s="180"/>
      <c r="AT35" s="181"/>
      <c r="AU35" s="177"/>
      <c r="AV35" s="178"/>
      <c r="AW35" s="177"/>
      <c r="AX35" s="178"/>
      <c r="AY35" s="177"/>
      <c r="AZ35" s="178"/>
      <c r="BA35" s="177"/>
      <c r="BB35" s="178"/>
      <c r="BC35" s="177"/>
      <c r="BD35" s="178"/>
      <c r="BE35" s="177"/>
      <c r="BF35" s="178"/>
      <c r="BG35" s="177"/>
      <c r="BH35" s="178"/>
      <c r="BI35" s="177"/>
      <c r="BJ35" s="178"/>
    </row>
    <row r="36" spans="1:62" s="54" customFormat="1" ht="12.75">
      <c r="A36" s="174"/>
      <c r="B36" s="175"/>
      <c r="C36" s="174" t="s">
        <v>320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54">
        <v>215376</v>
      </c>
      <c r="W36" s="179"/>
      <c r="X36" s="178"/>
      <c r="Y36" s="179"/>
      <c r="Z36" s="178"/>
      <c r="AA36" s="177"/>
      <c r="AB36" s="178"/>
      <c r="AC36" s="177"/>
      <c r="AD36" s="178"/>
      <c r="AE36" s="177"/>
      <c r="AF36" s="178"/>
      <c r="AG36" s="179">
        <f t="shared" si="3"/>
        <v>0</v>
      </c>
      <c r="AH36" s="178"/>
      <c r="AI36" s="177"/>
      <c r="AJ36" s="178"/>
      <c r="AK36" s="177"/>
      <c r="AL36" s="178"/>
      <c r="AM36" s="177"/>
      <c r="AN36" s="178"/>
      <c r="AO36" s="177"/>
      <c r="AP36" s="178"/>
      <c r="AQ36" s="180"/>
      <c r="AR36" s="181"/>
      <c r="AS36" s="180"/>
      <c r="AT36" s="181"/>
      <c r="AU36" s="177"/>
      <c r="AV36" s="178"/>
      <c r="AW36" s="177"/>
      <c r="AX36" s="178"/>
      <c r="AY36" s="177"/>
      <c r="AZ36" s="178"/>
      <c r="BA36" s="177"/>
      <c r="BB36" s="178"/>
      <c r="BC36" s="177"/>
      <c r="BD36" s="178"/>
      <c r="BE36" s="177"/>
      <c r="BF36" s="178"/>
      <c r="BG36" s="177"/>
      <c r="BH36" s="178"/>
      <c r="BI36" s="177"/>
      <c r="BJ36" s="178"/>
    </row>
    <row r="37" spans="1:62" s="54" customFormat="1" ht="12.75">
      <c r="A37" s="174" t="s">
        <v>321</v>
      </c>
      <c r="B37" s="175"/>
      <c r="C37" s="174" t="s">
        <v>322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5"/>
      <c r="V37" s="54">
        <v>215384</v>
      </c>
      <c r="W37" s="179"/>
      <c r="X37" s="178"/>
      <c r="Y37" s="179">
        <v>5</v>
      </c>
      <c r="Z37" s="178"/>
      <c r="AA37" s="177"/>
      <c r="AB37" s="178"/>
      <c r="AC37" s="177"/>
      <c r="AD37" s="178"/>
      <c r="AE37" s="177">
        <v>72</v>
      </c>
      <c r="AF37" s="178"/>
      <c r="AG37" s="179">
        <f t="shared" si="3"/>
        <v>34</v>
      </c>
      <c r="AH37" s="178"/>
      <c r="AI37" s="177">
        <v>18</v>
      </c>
      <c r="AJ37" s="178"/>
      <c r="AK37" s="177"/>
      <c r="AL37" s="178"/>
      <c r="AM37" s="177">
        <v>16</v>
      </c>
      <c r="AN37" s="178"/>
      <c r="AO37" s="177"/>
      <c r="AP37" s="178"/>
      <c r="AQ37" s="180"/>
      <c r="AR37" s="181"/>
      <c r="AS37" s="180"/>
      <c r="AT37" s="181"/>
      <c r="AU37" s="177"/>
      <c r="AV37" s="178"/>
      <c r="AW37" s="177"/>
      <c r="AX37" s="178"/>
      <c r="AY37" s="177">
        <v>2</v>
      </c>
      <c r="AZ37" s="178"/>
      <c r="BA37" s="177"/>
      <c r="BB37" s="178"/>
      <c r="BC37" s="177"/>
      <c r="BD37" s="178"/>
      <c r="BE37" s="177"/>
      <c r="BF37" s="178"/>
      <c r="BG37" s="177"/>
      <c r="BH37" s="178"/>
      <c r="BI37" s="177"/>
      <c r="BJ37" s="178"/>
    </row>
    <row r="38" spans="1:62" s="54" customFormat="1" ht="12.75">
      <c r="A38" s="174"/>
      <c r="B38" s="175"/>
      <c r="C38" s="174" t="s">
        <v>323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5"/>
      <c r="V38" s="54">
        <v>215377</v>
      </c>
      <c r="W38" s="179"/>
      <c r="X38" s="178"/>
      <c r="Y38" s="179"/>
      <c r="Z38" s="178"/>
      <c r="AA38" s="177"/>
      <c r="AB38" s="178"/>
      <c r="AC38" s="177"/>
      <c r="AD38" s="178"/>
      <c r="AE38" s="177"/>
      <c r="AF38" s="178"/>
      <c r="AG38" s="179">
        <f t="shared" si="3"/>
        <v>0</v>
      </c>
      <c r="AH38" s="178"/>
      <c r="AI38" s="177"/>
      <c r="AJ38" s="178"/>
      <c r="AK38" s="177"/>
      <c r="AL38" s="178"/>
      <c r="AM38" s="177"/>
      <c r="AN38" s="178"/>
      <c r="AO38" s="177"/>
      <c r="AP38" s="178"/>
      <c r="AQ38" s="180"/>
      <c r="AR38" s="181"/>
      <c r="AS38" s="180"/>
      <c r="AT38" s="181"/>
      <c r="AU38" s="177"/>
      <c r="AV38" s="178"/>
      <c r="AW38" s="177"/>
      <c r="AX38" s="178"/>
      <c r="AY38" s="177"/>
      <c r="AZ38" s="178"/>
      <c r="BA38" s="177"/>
      <c r="BB38" s="178"/>
      <c r="BC38" s="177"/>
      <c r="BD38" s="178"/>
      <c r="BE38" s="177"/>
      <c r="BF38" s="178"/>
      <c r="BG38" s="177"/>
      <c r="BH38" s="178"/>
      <c r="BI38" s="177"/>
      <c r="BJ38" s="178"/>
    </row>
    <row r="39" spans="1:62" s="54" customFormat="1" ht="12.75">
      <c r="A39" s="174"/>
      <c r="B39" s="175"/>
      <c r="C39" s="174" t="s">
        <v>324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5"/>
      <c r="V39" s="54">
        <v>215373</v>
      </c>
      <c r="W39" s="179"/>
      <c r="X39" s="178"/>
      <c r="Y39" s="179"/>
      <c r="Z39" s="178"/>
      <c r="AA39" s="177"/>
      <c r="AB39" s="178"/>
      <c r="AC39" s="177"/>
      <c r="AD39" s="178"/>
      <c r="AE39" s="177"/>
      <c r="AF39" s="178"/>
      <c r="AG39" s="179">
        <f t="shared" si="3"/>
        <v>0</v>
      </c>
      <c r="AH39" s="178"/>
      <c r="AI39" s="177"/>
      <c r="AJ39" s="178"/>
      <c r="AK39" s="177"/>
      <c r="AL39" s="178"/>
      <c r="AM39" s="177"/>
      <c r="AN39" s="178"/>
      <c r="AO39" s="177"/>
      <c r="AP39" s="178"/>
      <c r="AQ39" s="180"/>
      <c r="AR39" s="181"/>
      <c r="AS39" s="180"/>
      <c r="AT39" s="181"/>
      <c r="AU39" s="177"/>
      <c r="AV39" s="178"/>
      <c r="AW39" s="177"/>
      <c r="AX39" s="178"/>
      <c r="AY39" s="177"/>
      <c r="AZ39" s="178"/>
      <c r="BA39" s="177"/>
      <c r="BB39" s="178"/>
      <c r="BC39" s="177"/>
      <c r="BD39" s="178"/>
      <c r="BE39" s="177"/>
      <c r="BF39" s="178"/>
      <c r="BG39" s="177"/>
      <c r="BH39" s="178"/>
      <c r="BI39" s="177"/>
      <c r="BJ39" s="178"/>
    </row>
    <row r="40" spans="1:62" s="54" customFormat="1" ht="12.75">
      <c r="A40" s="174" t="s">
        <v>325</v>
      </c>
      <c r="B40" s="175"/>
      <c r="C40" s="174" t="s">
        <v>326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5"/>
      <c r="V40" s="54">
        <v>215385</v>
      </c>
      <c r="W40" s="179"/>
      <c r="X40" s="178"/>
      <c r="Y40" s="179">
        <v>2</v>
      </c>
      <c r="Z40" s="178"/>
      <c r="AA40" s="177"/>
      <c r="AB40" s="178"/>
      <c r="AC40" s="177"/>
      <c r="AD40" s="178"/>
      <c r="AE40" s="177">
        <v>72</v>
      </c>
      <c r="AF40" s="178"/>
      <c r="AG40" s="179">
        <f t="shared" si="3"/>
        <v>34</v>
      </c>
      <c r="AH40" s="178"/>
      <c r="AI40" s="177">
        <v>18</v>
      </c>
      <c r="AJ40" s="178"/>
      <c r="AK40" s="177"/>
      <c r="AL40" s="178"/>
      <c r="AM40" s="177">
        <v>16</v>
      </c>
      <c r="AN40" s="178"/>
      <c r="AO40" s="177"/>
      <c r="AP40" s="178"/>
      <c r="AQ40" s="180"/>
      <c r="AR40" s="181"/>
      <c r="AS40" s="180">
        <v>2</v>
      </c>
      <c r="AT40" s="181"/>
      <c r="AU40" s="177"/>
      <c r="AV40" s="178"/>
      <c r="AW40" s="177"/>
      <c r="AX40" s="178"/>
      <c r="AY40" s="177"/>
      <c r="AZ40" s="178"/>
      <c r="BA40" s="177"/>
      <c r="BB40" s="178"/>
      <c r="BC40" s="177"/>
      <c r="BD40" s="178"/>
      <c r="BE40" s="177"/>
      <c r="BF40" s="178"/>
      <c r="BG40" s="177"/>
      <c r="BH40" s="178"/>
      <c r="BI40" s="177"/>
      <c r="BJ40" s="178"/>
    </row>
    <row r="41" spans="1:62" s="54" customFormat="1" ht="12.75">
      <c r="A41" s="174"/>
      <c r="B41" s="175"/>
      <c r="C41" s="174" t="s">
        <v>327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5"/>
      <c r="V41" s="54">
        <v>215372</v>
      </c>
      <c r="W41" s="179"/>
      <c r="X41" s="178"/>
      <c r="Y41" s="179"/>
      <c r="Z41" s="178"/>
      <c r="AA41" s="177"/>
      <c r="AB41" s="178"/>
      <c r="AC41" s="177"/>
      <c r="AD41" s="178"/>
      <c r="AE41" s="177"/>
      <c r="AF41" s="178"/>
      <c r="AG41" s="179">
        <f t="shared" si="3"/>
        <v>0</v>
      </c>
      <c r="AH41" s="178"/>
      <c r="AI41" s="177"/>
      <c r="AJ41" s="178"/>
      <c r="AK41" s="177"/>
      <c r="AL41" s="178"/>
      <c r="AM41" s="177"/>
      <c r="AN41" s="178"/>
      <c r="AO41" s="177"/>
      <c r="AP41" s="178"/>
      <c r="AQ41" s="180"/>
      <c r="AR41" s="181"/>
      <c r="AS41" s="180"/>
      <c r="AT41" s="181"/>
      <c r="AU41" s="177"/>
      <c r="AV41" s="178"/>
      <c r="AW41" s="177"/>
      <c r="AX41" s="178"/>
      <c r="AY41" s="177"/>
      <c r="AZ41" s="178"/>
      <c r="BA41" s="177"/>
      <c r="BB41" s="178"/>
      <c r="BC41" s="177"/>
      <c r="BD41" s="178"/>
      <c r="BE41" s="177"/>
      <c r="BF41" s="178"/>
      <c r="BG41" s="177"/>
      <c r="BH41" s="178"/>
      <c r="BI41" s="177"/>
      <c r="BJ41" s="178"/>
    </row>
    <row r="42" spans="1:62" s="54" customFormat="1" ht="12.75">
      <c r="A42" s="174"/>
      <c r="B42" s="175"/>
      <c r="C42" s="174" t="s">
        <v>328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5"/>
      <c r="V42" s="54">
        <v>215375</v>
      </c>
      <c r="W42" s="179"/>
      <c r="X42" s="178"/>
      <c r="Y42" s="179"/>
      <c r="Z42" s="178"/>
      <c r="AA42" s="177"/>
      <c r="AB42" s="178"/>
      <c r="AC42" s="177"/>
      <c r="AD42" s="178"/>
      <c r="AE42" s="177"/>
      <c r="AF42" s="178"/>
      <c r="AG42" s="179">
        <f t="shared" si="3"/>
        <v>0</v>
      </c>
      <c r="AH42" s="178"/>
      <c r="AI42" s="177"/>
      <c r="AJ42" s="178"/>
      <c r="AK42" s="177"/>
      <c r="AL42" s="178"/>
      <c r="AM42" s="177"/>
      <c r="AN42" s="178"/>
      <c r="AO42" s="177"/>
      <c r="AP42" s="178"/>
      <c r="AQ42" s="180"/>
      <c r="AR42" s="181"/>
      <c r="AS42" s="180"/>
      <c r="AT42" s="181"/>
      <c r="AU42" s="177"/>
      <c r="AV42" s="178"/>
      <c r="AW42" s="177"/>
      <c r="AX42" s="178"/>
      <c r="AY42" s="177"/>
      <c r="AZ42" s="178"/>
      <c r="BA42" s="177"/>
      <c r="BB42" s="178"/>
      <c r="BC42" s="177"/>
      <c r="BD42" s="178"/>
      <c r="BE42" s="177"/>
      <c r="BF42" s="178"/>
      <c r="BG42" s="177"/>
      <c r="BH42" s="178"/>
      <c r="BI42" s="177"/>
      <c r="BJ42" s="178"/>
    </row>
    <row r="43" spans="1:62" s="54" customFormat="1" ht="12.75">
      <c r="A43" s="174">
        <v>2</v>
      </c>
      <c r="B43" s="175"/>
      <c r="C43" s="174" t="s">
        <v>329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5"/>
      <c r="V43" s="54">
        <v>0</v>
      </c>
      <c r="W43" s="177">
        <v>1</v>
      </c>
      <c r="X43" s="178">
        <f aca="true" t="shared" si="4" ref="X43:AD43">COUNTA(X44:X53)</f>
        <v>0</v>
      </c>
      <c r="Y43" s="177">
        <v>6</v>
      </c>
      <c r="Z43" s="178">
        <f t="shared" si="4"/>
        <v>0</v>
      </c>
      <c r="AA43" s="177"/>
      <c r="AB43" s="178" t="s">
        <v>541</v>
      </c>
      <c r="AC43" s="177"/>
      <c r="AD43" s="178">
        <f t="shared" si="4"/>
        <v>0</v>
      </c>
      <c r="AE43" s="177">
        <f aca="true" t="shared" si="5" ref="AE43:BJ43">SUM(AE44:AE53)</f>
        <v>562</v>
      </c>
      <c r="AF43" s="178">
        <f t="shared" si="5"/>
        <v>0</v>
      </c>
      <c r="AG43" s="179">
        <f t="shared" si="3"/>
        <v>340</v>
      </c>
      <c r="AH43" s="178">
        <f t="shared" si="5"/>
        <v>0</v>
      </c>
      <c r="AI43" s="177">
        <f t="shared" si="5"/>
        <v>170</v>
      </c>
      <c r="AJ43" s="178">
        <f t="shared" si="5"/>
        <v>0</v>
      </c>
      <c r="AK43" s="177">
        <f t="shared" si="5"/>
        <v>98</v>
      </c>
      <c r="AL43" s="178">
        <f t="shared" si="5"/>
        <v>0</v>
      </c>
      <c r="AM43" s="177">
        <f t="shared" si="5"/>
        <v>72</v>
      </c>
      <c r="AN43" s="178">
        <f t="shared" si="5"/>
        <v>0</v>
      </c>
      <c r="AO43" s="177">
        <f t="shared" si="5"/>
        <v>0</v>
      </c>
      <c r="AP43" s="178">
        <f t="shared" si="5"/>
        <v>0</v>
      </c>
      <c r="AQ43" s="180">
        <f t="shared" si="5"/>
        <v>5</v>
      </c>
      <c r="AR43" s="181">
        <f t="shared" si="5"/>
        <v>0</v>
      </c>
      <c r="AS43" s="180">
        <f t="shared" si="5"/>
        <v>3</v>
      </c>
      <c r="AT43" s="181">
        <f t="shared" si="5"/>
        <v>0</v>
      </c>
      <c r="AU43" s="177">
        <f t="shared" si="5"/>
        <v>0</v>
      </c>
      <c r="AV43" s="178">
        <f t="shared" si="5"/>
        <v>0</v>
      </c>
      <c r="AW43" s="177">
        <f t="shared" si="5"/>
        <v>2</v>
      </c>
      <c r="AX43" s="178">
        <f t="shared" si="5"/>
        <v>0</v>
      </c>
      <c r="AY43" s="177">
        <f t="shared" si="5"/>
        <v>6</v>
      </c>
      <c r="AZ43" s="178">
        <f t="shared" si="5"/>
        <v>0</v>
      </c>
      <c r="BA43" s="177">
        <f t="shared" si="5"/>
        <v>0</v>
      </c>
      <c r="BB43" s="178">
        <f t="shared" si="5"/>
        <v>0</v>
      </c>
      <c r="BC43" s="177">
        <f t="shared" si="5"/>
        <v>4</v>
      </c>
      <c r="BD43" s="178">
        <f t="shared" si="5"/>
        <v>0</v>
      </c>
      <c r="BE43" s="177">
        <f t="shared" si="5"/>
        <v>0</v>
      </c>
      <c r="BF43" s="178">
        <f t="shared" si="5"/>
        <v>0</v>
      </c>
      <c r="BG43" s="177">
        <f t="shared" si="5"/>
        <v>0</v>
      </c>
      <c r="BH43" s="178">
        <f t="shared" si="5"/>
        <v>0</v>
      </c>
      <c r="BI43" s="177">
        <f t="shared" si="5"/>
        <v>0</v>
      </c>
      <c r="BJ43" s="178">
        <f t="shared" si="5"/>
        <v>0</v>
      </c>
    </row>
    <row r="44" spans="1:62" s="54" customFormat="1" ht="12.75">
      <c r="A44" s="174"/>
      <c r="B44" s="175"/>
      <c r="C44" s="174" t="s">
        <v>330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5"/>
      <c r="V44" s="54">
        <v>215298</v>
      </c>
      <c r="W44" s="179"/>
      <c r="X44" s="178"/>
      <c r="Y44" s="179"/>
      <c r="Z44" s="178"/>
      <c r="AA44" s="177"/>
      <c r="AB44" s="178"/>
      <c r="AC44" s="177"/>
      <c r="AD44" s="178"/>
      <c r="AE44" s="177"/>
      <c r="AF44" s="178"/>
      <c r="AG44" s="179">
        <f t="shared" si="3"/>
        <v>0</v>
      </c>
      <c r="AH44" s="178"/>
      <c r="AI44" s="177"/>
      <c r="AJ44" s="178"/>
      <c r="AK44" s="177"/>
      <c r="AL44" s="178"/>
      <c r="AM44" s="177"/>
      <c r="AN44" s="178"/>
      <c r="AO44" s="177"/>
      <c r="AP44" s="178"/>
      <c r="AQ44" s="180"/>
      <c r="AR44" s="181"/>
      <c r="AS44" s="180"/>
      <c r="AT44" s="181"/>
      <c r="AU44" s="177"/>
      <c r="AV44" s="178"/>
      <c r="AW44" s="177"/>
      <c r="AX44" s="178"/>
      <c r="AY44" s="177"/>
      <c r="AZ44" s="178"/>
      <c r="BA44" s="177"/>
      <c r="BB44" s="178"/>
      <c r="BC44" s="177"/>
      <c r="BD44" s="178"/>
      <c r="BE44" s="177"/>
      <c r="BF44" s="178"/>
      <c r="BG44" s="177"/>
      <c r="BH44" s="178"/>
      <c r="BI44" s="177"/>
      <c r="BJ44" s="178"/>
    </row>
    <row r="45" spans="1:62" s="54" customFormat="1" ht="12.75">
      <c r="A45" s="174" t="s">
        <v>331</v>
      </c>
      <c r="B45" s="175"/>
      <c r="C45" s="174" t="s">
        <v>332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5"/>
      <c r="V45" s="54">
        <v>215301</v>
      </c>
      <c r="W45" s="179"/>
      <c r="X45" s="178"/>
      <c r="Y45" s="179">
        <v>7</v>
      </c>
      <c r="Z45" s="178"/>
      <c r="AA45" s="177"/>
      <c r="AB45" s="178"/>
      <c r="AC45" s="177"/>
      <c r="AD45" s="178"/>
      <c r="AE45" s="177">
        <v>102</v>
      </c>
      <c r="AF45" s="178"/>
      <c r="AG45" s="179">
        <f t="shared" si="3"/>
        <v>68</v>
      </c>
      <c r="AH45" s="178"/>
      <c r="AI45" s="177">
        <v>40</v>
      </c>
      <c r="AJ45" s="178"/>
      <c r="AK45" s="177"/>
      <c r="AL45" s="178"/>
      <c r="AM45" s="177">
        <v>28</v>
      </c>
      <c r="AN45" s="178"/>
      <c r="AO45" s="177"/>
      <c r="AP45" s="178"/>
      <c r="AQ45" s="180"/>
      <c r="AR45" s="181"/>
      <c r="AS45" s="180"/>
      <c r="AT45" s="181"/>
      <c r="AU45" s="177"/>
      <c r="AV45" s="178"/>
      <c r="AW45" s="177"/>
      <c r="AX45" s="178"/>
      <c r="AY45" s="177"/>
      <c r="AZ45" s="178"/>
      <c r="BA45" s="177"/>
      <c r="BB45" s="178"/>
      <c r="BC45" s="177">
        <v>4</v>
      </c>
      <c r="BD45" s="178"/>
      <c r="BE45" s="177"/>
      <c r="BF45" s="178"/>
      <c r="BG45" s="177"/>
      <c r="BH45" s="178"/>
      <c r="BI45" s="177"/>
      <c r="BJ45" s="178"/>
    </row>
    <row r="46" spans="1:62" s="54" customFormat="1" ht="12.75">
      <c r="A46" s="174" t="s">
        <v>333</v>
      </c>
      <c r="B46" s="175"/>
      <c r="C46" s="174" t="s">
        <v>334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5"/>
      <c r="V46" s="54">
        <v>215302</v>
      </c>
      <c r="W46" s="179"/>
      <c r="X46" s="178"/>
      <c r="Y46" s="179">
        <v>1.2</v>
      </c>
      <c r="Z46" s="178"/>
      <c r="AA46" s="177"/>
      <c r="AB46" s="178"/>
      <c r="AC46" s="177"/>
      <c r="AD46" s="178"/>
      <c r="AE46" s="177">
        <v>154</v>
      </c>
      <c r="AF46" s="178"/>
      <c r="AG46" s="179">
        <f t="shared" si="3"/>
        <v>102</v>
      </c>
      <c r="AH46" s="178"/>
      <c r="AI46" s="177">
        <v>50</v>
      </c>
      <c r="AJ46" s="178"/>
      <c r="AK46" s="177">
        <v>52</v>
      </c>
      <c r="AL46" s="178"/>
      <c r="AM46" s="177"/>
      <c r="AN46" s="178"/>
      <c r="AO46" s="177"/>
      <c r="AP46" s="178"/>
      <c r="AQ46" s="180">
        <v>3</v>
      </c>
      <c r="AR46" s="181"/>
      <c r="AS46" s="180">
        <v>3</v>
      </c>
      <c r="AT46" s="181"/>
      <c r="AU46" s="177"/>
      <c r="AV46" s="178"/>
      <c r="AW46" s="177"/>
      <c r="AX46" s="178"/>
      <c r="AY46" s="177"/>
      <c r="AZ46" s="178"/>
      <c r="BA46" s="177"/>
      <c r="BB46" s="178"/>
      <c r="BC46" s="177"/>
      <c r="BD46" s="178"/>
      <c r="BE46" s="177"/>
      <c r="BF46" s="178"/>
      <c r="BG46" s="177"/>
      <c r="BH46" s="178"/>
      <c r="BI46" s="177"/>
      <c r="BJ46" s="178"/>
    </row>
    <row r="47" spans="1:62" s="54" customFormat="1" ht="12.75">
      <c r="A47" s="174" t="s">
        <v>335</v>
      </c>
      <c r="B47" s="175"/>
      <c r="C47" s="174" t="s">
        <v>336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5"/>
      <c r="V47" s="54">
        <v>215303</v>
      </c>
      <c r="W47" s="179"/>
      <c r="X47" s="178"/>
      <c r="Y47" s="179">
        <v>1</v>
      </c>
      <c r="Z47" s="178"/>
      <c r="AA47" s="177"/>
      <c r="AB47" s="178"/>
      <c r="AC47" s="177"/>
      <c r="AD47" s="178"/>
      <c r="AE47" s="177">
        <v>52</v>
      </c>
      <c r="AF47" s="178"/>
      <c r="AG47" s="179">
        <f t="shared" si="3"/>
        <v>34</v>
      </c>
      <c r="AH47" s="178"/>
      <c r="AI47" s="177">
        <v>20</v>
      </c>
      <c r="AJ47" s="178"/>
      <c r="AK47" s="177"/>
      <c r="AL47" s="178"/>
      <c r="AM47" s="177">
        <v>14</v>
      </c>
      <c r="AN47" s="178"/>
      <c r="AO47" s="177"/>
      <c r="AP47" s="178"/>
      <c r="AQ47" s="180">
        <v>2</v>
      </c>
      <c r="AR47" s="181"/>
      <c r="AS47" s="180"/>
      <c r="AT47" s="181"/>
      <c r="AU47" s="177"/>
      <c r="AV47" s="178"/>
      <c r="AW47" s="177"/>
      <c r="AX47" s="178"/>
      <c r="AY47" s="177"/>
      <c r="AZ47" s="178"/>
      <c r="BA47" s="177"/>
      <c r="BB47" s="178"/>
      <c r="BC47" s="177"/>
      <c r="BD47" s="178"/>
      <c r="BE47" s="177"/>
      <c r="BF47" s="178"/>
      <c r="BG47" s="177"/>
      <c r="BH47" s="178"/>
      <c r="BI47" s="177"/>
      <c r="BJ47" s="178"/>
    </row>
    <row r="48" spans="1:62" s="54" customFormat="1" ht="12.75">
      <c r="A48" s="174" t="s">
        <v>337</v>
      </c>
      <c r="B48" s="175"/>
      <c r="C48" s="174" t="s">
        <v>338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5"/>
      <c r="V48" s="54">
        <v>215304</v>
      </c>
      <c r="W48" s="179"/>
      <c r="X48" s="178"/>
      <c r="Y48" s="179">
        <v>5</v>
      </c>
      <c r="Z48" s="178"/>
      <c r="AA48" s="177"/>
      <c r="AB48" s="178"/>
      <c r="AC48" s="177"/>
      <c r="AD48" s="178"/>
      <c r="AE48" s="177">
        <v>52</v>
      </c>
      <c r="AF48" s="178"/>
      <c r="AG48" s="179">
        <f t="shared" si="3"/>
        <v>34</v>
      </c>
      <c r="AH48" s="178"/>
      <c r="AI48" s="177">
        <v>20</v>
      </c>
      <c r="AJ48" s="178"/>
      <c r="AK48" s="177"/>
      <c r="AL48" s="178"/>
      <c r="AM48" s="177">
        <v>14</v>
      </c>
      <c r="AN48" s="178"/>
      <c r="AO48" s="177"/>
      <c r="AP48" s="178"/>
      <c r="AQ48" s="180"/>
      <c r="AR48" s="181"/>
      <c r="AS48" s="180"/>
      <c r="AT48" s="181"/>
      <c r="AU48" s="177"/>
      <c r="AV48" s="178"/>
      <c r="AW48" s="177"/>
      <c r="AX48" s="178"/>
      <c r="AY48" s="177">
        <v>2</v>
      </c>
      <c r="AZ48" s="178"/>
      <c r="BA48" s="177"/>
      <c r="BB48" s="178"/>
      <c r="BC48" s="177"/>
      <c r="BD48" s="178"/>
      <c r="BE48" s="177"/>
      <c r="BF48" s="178"/>
      <c r="BG48" s="177"/>
      <c r="BH48" s="178"/>
      <c r="BI48" s="177"/>
      <c r="BJ48" s="178"/>
    </row>
    <row r="49" spans="1:62" s="54" customFormat="1" ht="12.75">
      <c r="A49" s="174"/>
      <c r="B49" s="175"/>
      <c r="C49" s="174" t="s">
        <v>339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5"/>
      <c r="V49" s="54">
        <v>215297</v>
      </c>
      <c r="W49" s="179"/>
      <c r="X49" s="178"/>
      <c r="Y49" s="179"/>
      <c r="Z49" s="178"/>
      <c r="AA49" s="177"/>
      <c r="AB49" s="178"/>
      <c r="AC49" s="177"/>
      <c r="AD49" s="178"/>
      <c r="AE49" s="177"/>
      <c r="AF49" s="178"/>
      <c r="AG49" s="179">
        <f t="shared" si="3"/>
        <v>0</v>
      </c>
      <c r="AH49" s="178"/>
      <c r="AI49" s="177"/>
      <c r="AJ49" s="178"/>
      <c r="AK49" s="177"/>
      <c r="AL49" s="178"/>
      <c r="AM49" s="177"/>
      <c r="AN49" s="178"/>
      <c r="AO49" s="177"/>
      <c r="AP49" s="178"/>
      <c r="AQ49" s="180"/>
      <c r="AR49" s="181"/>
      <c r="AS49" s="180"/>
      <c r="AT49" s="181"/>
      <c r="AU49" s="177"/>
      <c r="AV49" s="178"/>
      <c r="AW49" s="177"/>
      <c r="AX49" s="178"/>
      <c r="AY49" s="177"/>
      <c r="AZ49" s="178"/>
      <c r="BA49" s="177"/>
      <c r="BB49" s="178"/>
      <c r="BC49" s="177"/>
      <c r="BD49" s="178"/>
      <c r="BE49" s="177"/>
      <c r="BF49" s="178"/>
      <c r="BG49" s="177"/>
      <c r="BH49" s="178"/>
      <c r="BI49" s="177"/>
      <c r="BJ49" s="178"/>
    </row>
    <row r="50" spans="1:62" s="54" customFormat="1" ht="12.75">
      <c r="A50" s="174" t="s">
        <v>340</v>
      </c>
      <c r="B50" s="175"/>
      <c r="C50" s="174" t="s">
        <v>341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5"/>
      <c r="V50" s="54">
        <v>215305</v>
      </c>
      <c r="W50" s="179">
        <v>5</v>
      </c>
      <c r="X50" s="178"/>
      <c r="Y50" s="179"/>
      <c r="Z50" s="178"/>
      <c r="AA50" s="177"/>
      <c r="AB50" s="178"/>
      <c r="AC50" s="177"/>
      <c r="AD50" s="178"/>
      <c r="AE50" s="177">
        <v>150</v>
      </c>
      <c r="AF50" s="178"/>
      <c r="AG50" s="179">
        <f t="shared" si="3"/>
        <v>68</v>
      </c>
      <c r="AH50" s="178"/>
      <c r="AI50" s="177">
        <v>22</v>
      </c>
      <c r="AJ50" s="178"/>
      <c r="AK50" s="177">
        <v>46</v>
      </c>
      <c r="AL50" s="178"/>
      <c r="AM50" s="177"/>
      <c r="AN50" s="178"/>
      <c r="AO50" s="177"/>
      <c r="AP50" s="178"/>
      <c r="AQ50" s="180"/>
      <c r="AR50" s="181"/>
      <c r="AS50" s="180"/>
      <c r="AT50" s="181"/>
      <c r="AU50" s="177"/>
      <c r="AV50" s="178"/>
      <c r="AW50" s="177"/>
      <c r="AX50" s="178"/>
      <c r="AY50" s="177">
        <v>4</v>
      </c>
      <c r="AZ50" s="178"/>
      <c r="BA50" s="177"/>
      <c r="BB50" s="178"/>
      <c r="BC50" s="177"/>
      <c r="BD50" s="178"/>
      <c r="BE50" s="177"/>
      <c r="BF50" s="178"/>
      <c r="BG50" s="177"/>
      <c r="BH50" s="178"/>
      <c r="BI50" s="177"/>
      <c r="BJ50" s="178"/>
    </row>
    <row r="51" spans="1:62" s="54" customFormat="1" ht="12.75">
      <c r="A51" s="174" t="s">
        <v>342</v>
      </c>
      <c r="B51" s="175"/>
      <c r="C51" s="174" t="s">
        <v>343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5"/>
      <c r="V51" s="54">
        <v>215306</v>
      </c>
      <c r="W51" s="179"/>
      <c r="X51" s="178"/>
      <c r="Y51" s="179">
        <v>4</v>
      </c>
      <c r="Z51" s="178"/>
      <c r="AA51" s="177"/>
      <c r="AB51" s="178"/>
      <c r="AC51" s="177"/>
      <c r="AD51" s="178"/>
      <c r="AE51" s="177">
        <v>52</v>
      </c>
      <c r="AF51" s="178"/>
      <c r="AG51" s="179">
        <f t="shared" si="3"/>
        <v>34</v>
      </c>
      <c r="AH51" s="178"/>
      <c r="AI51" s="177">
        <v>18</v>
      </c>
      <c r="AJ51" s="178"/>
      <c r="AK51" s="177"/>
      <c r="AL51" s="178"/>
      <c r="AM51" s="177">
        <v>16</v>
      </c>
      <c r="AN51" s="178"/>
      <c r="AO51" s="177"/>
      <c r="AP51" s="178"/>
      <c r="AQ51" s="180"/>
      <c r="AR51" s="181"/>
      <c r="AS51" s="180"/>
      <c r="AT51" s="181"/>
      <c r="AU51" s="177"/>
      <c r="AV51" s="178"/>
      <c r="AW51" s="177">
        <v>2</v>
      </c>
      <c r="AX51" s="178"/>
      <c r="AY51" s="177"/>
      <c r="AZ51" s="178"/>
      <c r="BA51" s="177"/>
      <c r="BB51" s="178"/>
      <c r="BC51" s="177"/>
      <c r="BD51" s="178"/>
      <c r="BE51" s="177"/>
      <c r="BF51" s="178"/>
      <c r="BG51" s="177"/>
      <c r="BH51" s="178"/>
      <c r="BI51" s="177"/>
      <c r="BJ51" s="178"/>
    </row>
    <row r="52" spans="1:62" s="54" customFormat="1" ht="12.75">
      <c r="A52" s="174"/>
      <c r="B52" s="175"/>
      <c r="C52" s="174" t="s">
        <v>344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5"/>
      <c r="V52" s="54">
        <v>215300</v>
      </c>
      <c r="W52" s="179"/>
      <c r="X52" s="178"/>
      <c r="Y52" s="179"/>
      <c r="Z52" s="178"/>
      <c r="AA52" s="177"/>
      <c r="AB52" s="178"/>
      <c r="AC52" s="177"/>
      <c r="AD52" s="178"/>
      <c r="AE52" s="177"/>
      <c r="AF52" s="178"/>
      <c r="AG52" s="179">
        <f t="shared" si="3"/>
        <v>0</v>
      </c>
      <c r="AH52" s="178"/>
      <c r="AI52" s="177"/>
      <c r="AJ52" s="178"/>
      <c r="AK52" s="177"/>
      <c r="AL52" s="178"/>
      <c r="AM52" s="177"/>
      <c r="AN52" s="178"/>
      <c r="AO52" s="177"/>
      <c r="AP52" s="178"/>
      <c r="AQ52" s="180"/>
      <c r="AR52" s="181"/>
      <c r="AS52" s="180"/>
      <c r="AT52" s="181"/>
      <c r="AU52" s="177"/>
      <c r="AV52" s="178"/>
      <c r="AW52" s="177"/>
      <c r="AX52" s="178"/>
      <c r="AY52" s="177"/>
      <c r="AZ52" s="178"/>
      <c r="BA52" s="177"/>
      <c r="BB52" s="178"/>
      <c r="BC52" s="177"/>
      <c r="BD52" s="178"/>
      <c r="BE52" s="177"/>
      <c r="BF52" s="178"/>
      <c r="BG52" s="177"/>
      <c r="BH52" s="178"/>
      <c r="BI52" s="177"/>
      <c r="BJ52" s="178"/>
    </row>
    <row r="53" spans="1:62" s="54" customFormat="1" ht="12.75">
      <c r="A53" s="174"/>
      <c r="B53" s="175"/>
      <c r="C53" s="174" t="s">
        <v>345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5"/>
      <c r="V53" s="54">
        <v>215299</v>
      </c>
      <c r="W53" s="179"/>
      <c r="X53" s="178"/>
      <c r="Y53" s="179"/>
      <c r="Z53" s="178"/>
      <c r="AA53" s="177"/>
      <c r="AB53" s="178"/>
      <c r="AC53" s="177"/>
      <c r="AD53" s="178"/>
      <c r="AE53" s="177"/>
      <c r="AF53" s="178"/>
      <c r="AG53" s="179">
        <f t="shared" si="3"/>
        <v>0</v>
      </c>
      <c r="AH53" s="178"/>
      <c r="AI53" s="177"/>
      <c r="AJ53" s="178"/>
      <c r="AK53" s="177"/>
      <c r="AL53" s="178"/>
      <c r="AM53" s="177"/>
      <c r="AN53" s="178"/>
      <c r="AO53" s="177"/>
      <c r="AP53" s="178"/>
      <c r="AQ53" s="180"/>
      <c r="AR53" s="181"/>
      <c r="AS53" s="180"/>
      <c r="AT53" s="181"/>
      <c r="AU53" s="177"/>
      <c r="AV53" s="178"/>
      <c r="AW53" s="177"/>
      <c r="AX53" s="178"/>
      <c r="AY53" s="177"/>
      <c r="AZ53" s="178"/>
      <c r="BA53" s="177"/>
      <c r="BB53" s="178"/>
      <c r="BC53" s="177"/>
      <c r="BD53" s="178"/>
      <c r="BE53" s="177"/>
      <c r="BF53" s="178"/>
      <c r="BG53" s="177"/>
      <c r="BH53" s="178"/>
      <c r="BI53" s="177"/>
      <c r="BJ53" s="178"/>
    </row>
    <row r="54" spans="1:62" s="54" customFormat="1" ht="12.75">
      <c r="A54" s="174">
        <v>3</v>
      </c>
      <c r="B54" s="175"/>
      <c r="C54" s="174" t="s">
        <v>346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5"/>
      <c r="V54" s="54">
        <v>0</v>
      </c>
      <c r="W54" s="177">
        <v>34</v>
      </c>
      <c r="X54" s="178"/>
      <c r="Y54" s="177">
        <v>30</v>
      </c>
      <c r="Z54" s="178"/>
      <c r="AA54" s="177"/>
      <c r="AB54" s="178"/>
      <c r="AC54" s="177"/>
      <c r="AD54" s="178"/>
      <c r="AE54" s="177">
        <f>SUM(AE55:AE66,AE91:AE140)</f>
        <v>6750</v>
      </c>
      <c r="AF54" s="178"/>
      <c r="AG54" s="182">
        <f t="shared" si="3"/>
        <v>3400</v>
      </c>
      <c r="AH54" s="178"/>
      <c r="AI54" s="177">
        <f>SUM(AI55:AI66,AI91:AI140)</f>
        <v>2142</v>
      </c>
      <c r="AJ54" s="178"/>
      <c r="AK54" s="177">
        <f>SUM(AK55:AK66,AK91:AK140)</f>
        <v>16</v>
      </c>
      <c r="AL54" s="178"/>
      <c r="AM54" s="177">
        <f>SUM(AM55:AM66,AM91:AM140)</f>
        <v>210</v>
      </c>
      <c r="AN54" s="178"/>
      <c r="AO54" s="177">
        <f>SUM(AO55:AO66,AO91:AO140)</f>
        <v>1032</v>
      </c>
      <c r="AP54" s="178"/>
      <c r="AQ54" s="180">
        <f>SUM(AQ55:AQ66,AQ91:AQ140)</f>
        <v>23.5</v>
      </c>
      <c r="AR54" s="181"/>
      <c r="AS54" s="180">
        <f>SUM(AS55:AS66,AS91:AS140)</f>
        <v>28</v>
      </c>
      <c r="AT54" s="181"/>
      <c r="AU54" s="177">
        <f>SUM(AU55:AU66,AU91:AU140)</f>
        <v>27.5</v>
      </c>
      <c r="AV54" s="178"/>
      <c r="AW54" s="177">
        <f>SUM(AW55:AW66,AW91:AW140)</f>
        <v>23.5</v>
      </c>
      <c r="AX54" s="178"/>
      <c r="AY54" s="177">
        <f>SUM(AY55:AY66,AY91:AY140)</f>
        <v>23.5</v>
      </c>
      <c r="AZ54" s="178"/>
      <c r="BA54" s="177">
        <f>SUM(BA55:BA66,BA91:BA140)</f>
        <v>28.5</v>
      </c>
      <c r="BB54" s="178"/>
      <c r="BC54" s="177">
        <f>SUM(BC55:BC66,BC91:BC140)</f>
        <v>24</v>
      </c>
      <c r="BD54" s="178"/>
      <c r="BE54" s="177">
        <f>SUM(BE55:BE66,BE91:BE140)</f>
        <v>17</v>
      </c>
      <c r="BF54" s="178"/>
      <c r="BG54" s="177">
        <f>SUM(BG55:BG66,BG91:BG140)</f>
        <v>10.5</v>
      </c>
      <c r="BH54" s="178"/>
      <c r="BI54" s="177">
        <f>SUM(BI55:BI66,BI91:BI140)</f>
        <v>0</v>
      </c>
      <c r="BJ54" s="178"/>
    </row>
    <row r="55" spans="1:62" s="54" customFormat="1" ht="12.75">
      <c r="A55" s="174"/>
      <c r="B55" s="175"/>
      <c r="C55" s="174" t="s">
        <v>347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5"/>
      <c r="V55" s="54">
        <v>215308</v>
      </c>
      <c r="W55" s="179"/>
      <c r="X55" s="178"/>
      <c r="Y55" s="179"/>
      <c r="Z55" s="178"/>
      <c r="AA55" s="177"/>
      <c r="AB55" s="178"/>
      <c r="AC55" s="177"/>
      <c r="AD55" s="178"/>
      <c r="AE55" s="177"/>
      <c r="AF55" s="178"/>
      <c r="AG55" s="179">
        <f t="shared" si="3"/>
        <v>0</v>
      </c>
      <c r="AH55" s="178"/>
      <c r="AI55" s="177"/>
      <c r="AJ55" s="178"/>
      <c r="AK55" s="177"/>
      <c r="AL55" s="178"/>
      <c r="AM55" s="177"/>
      <c r="AN55" s="178"/>
      <c r="AO55" s="177"/>
      <c r="AP55" s="178"/>
      <c r="AQ55" s="180"/>
      <c r="AR55" s="181"/>
      <c r="AS55" s="180"/>
      <c r="AT55" s="181"/>
      <c r="AU55" s="177"/>
      <c r="AV55" s="178"/>
      <c r="AW55" s="177"/>
      <c r="AX55" s="178"/>
      <c r="AY55" s="177"/>
      <c r="AZ55" s="178"/>
      <c r="BA55" s="177"/>
      <c r="BB55" s="178"/>
      <c r="BC55" s="177"/>
      <c r="BD55" s="178"/>
      <c r="BE55" s="177"/>
      <c r="BF55" s="178"/>
      <c r="BG55" s="177"/>
      <c r="BH55" s="178"/>
      <c r="BI55" s="177"/>
      <c r="BJ55" s="178"/>
    </row>
    <row r="56" spans="1:62" s="54" customFormat="1" ht="12.75">
      <c r="A56" s="174" t="s">
        <v>348</v>
      </c>
      <c r="B56" s="175"/>
      <c r="C56" s="174" t="s">
        <v>349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5"/>
      <c r="V56" s="54">
        <v>215332</v>
      </c>
      <c r="W56" s="179">
        <v>2</v>
      </c>
      <c r="X56" s="178"/>
      <c r="Y56" s="179"/>
      <c r="Z56" s="178"/>
      <c r="AA56" s="177"/>
      <c r="AB56" s="178"/>
      <c r="AC56" s="177"/>
      <c r="AD56" s="178"/>
      <c r="AE56" s="177">
        <v>152</v>
      </c>
      <c r="AF56" s="178"/>
      <c r="AG56" s="179">
        <f t="shared" si="3"/>
        <v>68</v>
      </c>
      <c r="AH56" s="178"/>
      <c r="AI56" s="177">
        <v>42</v>
      </c>
      <c r="AJ56" s="178"/>
      <c r="AK56" s="177">
        <v>10</v>
      </c>
      <c r="AL56" s="178"/>
      <c r="AM56" s="177"/>
      <c r="AN56" s="178"/>
      <c r="AO56" s="177">
        <v>16</v>
      </c>
      <c r="AP56" s="178"/>
      <c r="AQ56" s="180"/>
      <c r="AR56" s="181"/>
      <c r="AS56" s="180">
        <v>4</v>
      </c>
      <c r="AT56" s="181"/>
      <c r="AU56" s="177"/>
      <c r="AV56" s="178"/>
      <c r="AW56" s="177"/>
      <c r="AX56" s="178"/>
      <c r="AY56" s="177"/>
      <c r="AZ56" s="178"/>
      <c r="BA56" s="177"/>
      <c r="BB56" s="178"/>
      <c r="BC56" s="177"/>
      <c r="BD56" s="178"/>
      <c r="BE56" s="177"/>
      <c r="BF56" s="178"/>
      <c r="BG56" s="177"/>
      <c r="BH56" s="178"/>
      <c r="BI56" s="177"/>
      <c r="BJ56" s="178"/>
    </row>
    <row r="57" spans="1:62" s="54" customFormat="1" ht="12.75">
      <c r="A57" s="174" t="s">
        <v>350</v>
      </c>
      <c r="B57" s="175"/>
      <c r="C57" s="174" t="s">
        <v>351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5"/>
      <c r="V57" s="54">
        <v>215337</v>
      </c>
      <c r="W57" s="179"/>
      <c r="X57" s="178"/>
      <c r="Y57" s="179">
        <v>1</v>
      </c>
      <c r="Z57" s="178"/>
      <c r="AA57" s="177"/>
      <c r="AB57" s="178"/>
      <c r="AC57" s="177"/>
      <c r="AD57" s="178"/>
      <c r="AE57" s="177">
        <v>52</v>
      </c>
      <c r="AF57" s="178"/>
      <c r="AG57" s="179">
        <f t="shared" si="3"/>
        <v>34</v>
      </c>
      <c r="AH57" s="178"/>
      <c r="AI57" s="177"/>
      <c r="AJ57" s="178"/>
      <c r="AK57" s="177"/>
      <c r="AL57" s="178"/>
      <c r="AM57" s="177">
        <v>34</v>
      </c>
      <c r="AN57" s="178"/>
      <c r="AO57" s="177"/>
      <c r="AP57" s="178"/>
      <c r="AQ57" s="180">
        <v>2</v>
      </c>
      <c r="AR57" s="181"/>
      <c r="AS57" s="180"/>
      <c r="AT57" s="181"/>
      <c r="AU57" s="177"/>
      <c r="AV57" s="178"/>
      <c r="AW57" s="177"/>
      <c r="AX57" s="178"/>
      <c r="AY57" s="177"/>
      <c r="AZ57" s="178"/>
      <c r="BA57" s="177"/>
      <c r="BB57" s="178"/>
      <c r="BC57" s="177"/>
      <c r="BD57" s="178"/>
      <c r="BE57" s="177"/>
      <c r="BF57" s="178"/>
      <c r="BG57" s="177"/>
      <c r="BH57" s="178"/>
      <c r="BI57" s="177"/>
      <c r="BJ57" s="178"/>
    </row>
    <row r="58" spans="1:62" s="54" customFormat="1" ht="12.75">
      <c r="A58" s="174" t="s">
        <v>352</v>
      </c>
      <c r="B58" s="175"/>
      <c r="C58" s="174" t="s">
        <v>353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5"/>
      <c r="V58" s="54">
        <v>215341</v>
      </c>
      <c r="W58" s="179">
        <v>2</v>
      </c>
      <c r="X58" s="178"/>
      <c r="Y58" s="179">
        <v>1</v>
      </c>
      <c r="Z58" s="178"/>
      <c r="AA58" s="177"/>
      <c r="AB58" s="178"/>
      <c r="AC58" s="177"/>
      <c r="AD58" s="178"/>
      <c r="AE58" s="177">
        <v>308</v>
      </c>
      <c r="AF58" s="178"/>
      <c r="AG58" s="179">
        <f t="shared" si="3"/>
        <v>136</v>
      </c>
      <c r="AH58" s="178"/>
      <c r="AI58" s="177"/>
      <c r="AJ58" s="178"/>
      <c r="AK58" s="177"/>
      <c r="AL58" s="178"/>
      <c r="AM58" s="177">
        <v>136</v>
      </c>
      <c r="AN58" s="178"/>
      <c r="AO58" s="177"/>
      <c r="AP58" s="178"/>
      <c r="AQ58" s="180">
        <v>4</v>
      </c>
      <c r="AR58" s="181"/>
      <c r="AS58" s="180">
        <v>4</v>
      </c>
      <c r="AT58" s="181"/>
      <c r="AU58" s="177"/>
      <c r="AV58" s="178"/>
      <c r="AW58" s="177"/>
      <c r="AX58" s="178"/>
      <c r="AY58" s="177"/>
      <c r="AZ58" s="178"/>
      <c r="BA58" s="177"/>
      <c r="BB58" s="178"/>
      <c r="BC58" s="177"/>
      <c r="BD58" s="178"/>
      <c r="BE58" s="177"/>
      <c r="BF58" s="178"/>
      <c r="BG58" s="177"/>
      <c r="BH58" s="178"/>
      <c r="BI58" s="177"/>
      <c r="BJ58" s="178"/>
    </row>
    <row r="59" spans="1:62" s="54" customFormat="1" ht="12.75">
      <c r="A59" s="174" t="s">
        <v>354</v>
      </c>
      <c r="B59" s="175"/>
      <c r="C59" s="174" t="s">
        <v>355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5"/>
      <c r="V59" s="54">
        <v>215345</v>
      </c>
      <c r="W59" s="179" t="s">
        <v>542</v>
      </c>
      <c r="X59" s="178"/>
      <c r="Y59" s="179"/>
      <c r="Z59" s="178"/>
      <c r="AA59" s="177"/>
      <c r="AB59" s="178"/>
      <c r="AC59" s="177"/>
      <c r="AD59" s="178"/>
      <c r="AE59" s="177">
        <v>822</v>
      </c>
      <c r="AF59" s="178"/>
      <c r="AG59" s="179">
        <f t="shared" si="3"/>
        <v>356</v>
      </c>
      <c r="AH59" s="178"/>
      <c r="AI59" s="177">
        <v>238</v>
      </c>
      <c r="AJ59" s="178"/>
      <c r="AK59" s="177"/>
      <c r="AL59" s="178"/>
      <c r="AM59" s="177"/>
      <c r="AN59" s="178"/>
      <c r="AO59" s="177">
        <v>118</v>
      </c>
      <c r="AP59" s="178"/>
      <c r="AQ59" s="180">
        <v>4</v>
      </c>
      <c r="AR59" s="181"/>
      <c r="AS59" s="180">
        <v>4</v>
      </c>
      <c r="AT59" s="181"/>
      <c r="AU59" s="177">
        <v>4</v>
      </c>
      <c r="AV59" s="178"/>
      <c r="AW59" s="177">
        <v>4.5</v>
      </c>
      <c r="AX59" s="178"/>
      <c r="AY59" s="177">
        <v>4.5</v>
      </c>
      <c r="AZ59" s="178"/>
      <c r="BA59" s="177"/>
      <c r="BB59" s="178"/>
      <c r="BC59" s="177"/>
      <c r="BD59" s="178"/>
      <c r="BE59" s="177"/>
      <c r="BF59" s="178"/>
      <c r="BG59" s="177"/>
      <c r="BH59" s="178"/>
      <c r="BI59" s="177"/>
      <c r="BJ59" s="178"/>
    </row>
    <row r="60" spans="1:62" s="54" customFormat="1" ht="12.75">
      <c r="A60" s="174" t="s">
        <v>356</v>
      </c>
      <c r="B60" s="175"/>
      <c r="C60" s="174" t="s">
        <v>357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5"/>
      <c r="V60" s="54">
        <v>215349</v>
      </c>
      <c r="W60" s="179" t="s">
        <v>388</v>
      </c>
      <c r="X60" s="178"/>
      <c r="Y60" s="179" t="s">
        <v>389</v>
      </c>
      <c r="Z60" s="178"/>
      <c r="AA60" s="177"/>
      <c r="AB60" s="178"/>
      <c r="AC60" s="177"/>
      <c r="AD60" s="178"/>
      <c r="AE60" s="177">
        <v>652</v>
      </c>
      <c r="AF60" s="178"/>
      <c r="AG60" s="179">
        <f t="shared" si="3"/>
        <v>410</v>
      </c>
      <c r="AH60" s="178"/>
      <c r="AI60" s="177">
        <v>272</v>
      </c>
      <c r="AJ60" s="178"/>
      <c r="AK60" s="177"/>
      <c r="AL60" s="178"/>
      <c r="AM60" s="177"/>
      <c r="AN60" s="178"/>
      <c r="AO60" s="177">
        <v>138</v>
      </c>
      <c r="AP60" s="178"/>
      <c r="AQ60" s="180">
        <v>4</v>
      </c>
      <c r="AR60" s="181"/>
      <c r="AS60" s="180">
        <v>4</v>
      </c>
      <c r="AT60" s="181"/>
      <c r="AU60" s="177">
        <v>4</v>
      </c>
      <c r="AV60" s="178"/>
      <c r="AW60" s="177">
        <v>4</v>
      </c>
      <c r="AX60" s="178"/>
      <c r="AY60" s="177">
        <v>4</v>
      </c>
      <c r="AZ60" s="178"/>
      <c r="BA60" s="177">
        <v>4</v>
      </c>
      <c r="BB60" s="178"/>
      <c r="BC60" s="177"/>
      <c r="BD60" s="178"/>
      <c r="BE60" s="177"/>
      <c r="BF60" s="178"/>
      <c r="BG60" s="177"/>
      <c r="BH60" s="178"/>
      <c r="BI60" s="177"/>
      <c r="BJ60" s="178"/>
    </row>
    <row r="61" spans="1:62" s="54" customFormat="1" ht="12.75">
      <c r="A61" s="174" t="s">
        <v>358</v>
      </c>
      <c r="B61" s="175"/>
      <c r="C61" s="174" t="s">
        <v>359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5"/>
      <c r="V61" s="54">
        <v>215353</v>
      </c>
      <c r="W61" s="179">
        <v>1.2</v>
      </c>
      <c r="X61" s="178"/>
      <c r="Y61" s="179" t="s">
        <v>390</v>
      </c>
      <c r="Z61" s="178"/>
      <c r="AA61" s="177"/>
      <c r="AB61" s="178"/>
      <c r="AC61" s="177"/>
      <c r="AD61" s="178"/>
      <c r="AE61" s="177">
        <v>300</v>
      </c>
      <c r="AF61" s="178"/>
      <c r="AG61" s="179">
        <f t="shared" si="3"/>
        <v>150</v>
      </c>
      <c r="AH61" s="178"/>
      <c r="AI61" s="177">
        <v>100</v>
      </c>
      <c r="AJ61" s="178"/>
      <c r="AK61" s="177"/>
      <c r="AL61" s="178"/>
      <c r="AM61" s="177"/>
      <c r="AN61" s="178"/>
      <c r="AO61" s="177">
        <v>50</v>
      </c>
      <c r="AP61" s="178"/>
      <c r="AQ61" s="180">
        <v>3.5</v>
      </c>
      <c r="AR61" s="181"/>
      <c r="AS61" s="180">
        <v>5.5</v>
      </c>
      <c r="AT61" s="181"/>
      <c r="AU61" s="177"/>
      <c r="AV61" s="178"/>
      <c r="AW61" s="177"/>
      <c r="AX61" s="178"/>
      <c r="AY61" s="177"/>
      <c r="AZ61" s="178"/>
      <c r="BA61" s="177"/>
      <c r="BB61" s="178"/>
      <c r="BC61" s="177"/>
      <c r="BD61" s="178"/>
      <c r="BE61" s="177"/>
      <c r="BF61" s="178"/>
      <c r="BG61" s="177"/>
      <c r="BH61" s="178"/>
      <c r="BI61" s="177"/>
      <c r="BJ61" s="178"/>
    </row>
    <row r="62" spans="1:62" s="54" customFormat="1" ht="12.75">
      <c r="A62" s="174" t="s">
        <v>360</v>
      </c>
      <c r="B62" s="175"/>
      <c r="C62" s="174" t="s">
        <v>361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5"/>
      <c r="V62" s="54">
        <v>215357</v>
      </c>
      <c r="W62" s="179">
        <v>3</v>
      </c>
      <c r="X62" s="178"/>
      <c r="Y62" s="179"/>
      <c r="Z62" s="178"/>
      <c r="AA62" s="177"/>
      <c r="AB62" s="178"/>
      <c r="AC62" s="177"/>
      <c r="AD62" s="178"/>
      <c r="AE62" s="177">
        <v>122</v>
      </c>
      <c r="AF62" s="178"/>
      <c r="AG62" s="179">
        <f t="shared" si="3"/>
        <v>50</v>
      </c>
      <c r="AH62" s="178"/>
      <c r="AI62" s="177">
        <v>30</v>
      </c>
      <c r="AJ62" s="178"/>
      <c r="AK62" s="177"/>
      <c r="AL62" s="178"/>
      <c r="AM62" s="177"/>
      <c r="AN62" s="178"/>
      <c r="AO62" s="177">
        <v>20</v>
      </c>
      <c r="AP62" s="178"/>
      <c r="AQ62" s="180"/>
      <c r="AR62" s="181"/>
      <c r="AS62" s="180"/>
      <c r="AT62" s="181"/>
      <c r="AU62" s="177">
        <v>3</v>
      </c>
      <c r="AV62" s="178"/>
      <c r="AW62" s="177"/>
      <c r="AX62" s="178"/>
      <c r="AY62" s="177"/>
      <c r="AZ62" s="178"/>
      <c r="BA62" s="177"/>
      <c r="BB62" s="178"/>
      <c r="BC62" s="177"/>
      <c r="BD62" s="178"/>
      <c r="BE62" s="177"/>
      <c r="BF62" s="178"/>
      <c r="BG62" s="177"/>
      <c r="BH62" s="178"/>
      <c r="BI62" s="177"/>
      <c r="BJ62" s="178"/>
    </row>
    <row r="63" spans="1:62" s="54" customFormat="1" ht="12.75">
      <c r="A63" s="174" t="s">
        <v>362</v>
      </c>
      <c r="B63" s="175"/>
      <c r="C63" s="174" t="s">
        <v>363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5"/>
      <c r="V63" s="54">
        <v>215361</v>
      </c>
      <c r="W63" s="179">
        <v>8</v>
      </c>
      <c r="X63" s="178"/>
      <c r="Y63" s="179"/>
      <c r="Z63" s="178"/>
      <c r="AA63" s="177"/>
      <c r="AB63" s="178"/>
      <c r="AC63" s="177"/>
      <c r="AD63" s="178"/>
      <c r="AE63" s="177">
        <v>128</v>
      </c>
      <c r="AF63" s="178"/>
      <c r="AG63" s="179">
        <f t="shared" si="3"/>
        <v>54</v>
      </c>
      <c r="AH63" s="178"/>
      <c r="AI63" s="177">
        <v>34</v>
      </c>
      <c r="AJ63" s="178"/>
      <c r="AK63" s="177"/>
      <c r="AL63" s="178"/>
      <c r="AM63" s="177"/>
      <c r="AN63" s="178"/>
      <c r="AO63" s="177">
        <v>20</v>
      </c>
      <c r="AP63" s="178"/>
      <c r="AQ63" s="180"/>
      <c r="AR63" s="181"/>
      <c r="AS63" s="180"/>
      <c r="AT63" s="181"/>
      <c r="AU63" s="177"/>
      <c r="AV63" s="178"/>
      <c r="AW63" s="177"/>
      <c r="AX63" s="178"/>
      <c r="AY63" s="177"/>
      <c r="AZ63" s="178"/>
      <c r="BA63" s="177"/>
      <c r="BB63" s="178"/>
      <c r="BC63" s="177"/>
      <c r="BD63" s="178"/>
      <c r="BE63" s="177">
        <v>4</v>
      </c>
      <c r="BF63" s="178"/>
      <c r="BG63" s="177"/>
      <c r="BH63" s="178"/>
      <c r="BI63" s="177"/>
      <c r="BJ63" s="178"/>
    </row>
    <row r="64" spans="1:62" s="54" customFormat="1" ht="12.75">
      <c r="A64" s="174" t="s">
        <v>364</v>
      </c>
      <c r="B64" s="175"/>
      <c r="C64" s="174" t="s">
        <v>365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5"/>
      <c r="V64" s="54">
        <v>215365</v>
      </c>
      <c r="W64" s="179">
        <v>7.8</v>
      </c>
      <c r="X64" s="178"/>
      <c r="Y64" s="179"/>
      <c r="Z64" s="178"/>
      <c r="AA64" s="177"/>
      <c r="AB64" s="178"/>
      <c r="AC64" s="177"/>
      <c r="AD64" s="178"/>
      <c r="AE64" s="177">
        <v>324</v>
      </c>
      <c r="AF64" s="178"/>
      <c r="AG64" s="179">
        <f t="shared" si="3"/>
        <v>152</v>
      </c>
      <c r="AH64" s="178"/>
      <c r="AI64" s="177">
        <v>102</v>
      </c>
      <c r="AJ64" s="178"/>
      <c r="AK64" s="177"/>
      <c r="AL64" s="178"/>
      <c r="AM64" s="177"/>
      <c r="AN64" s="178"/>
      <c r="AO64" s="177">
        <v>50</v>
      </c>
      <c r="AP64" s="178"/>
      <c r="AQ64" s="180"/>
      <c r="AR64" s="181"/>
      <c r="AS64" s="180"/>
      <c r="AT64" s="181"/>
      <c r="AU64" s="177"/>
      <c r="AV64" s="178"/>
      <c r="AW64" s="177"/>
      <c r="AX64" s="178"/>
      <c r="AY64" s="177"/>
      <c r="AZ64" s="178"/>
      <c r="BA64" s="177"/>
      <c r="BB64" s="178"/>
      <c r="BC64" s="177">
        <v>4.5</v>
      </c>
      <c r="BD64" s="178"/>
      <c r="BE64" s="177">
        <v>5.5</v>
      </c>
      <c r="BF64" s="178"/>
      <c r="BG64" s="177"/>
      <c r="BH64" s="178"/>
      <c r="BI64" s="177"/>
      <c r="BJ64" s="178"/>
    </row>
    <row r="65" spans="1:62" s="54" customFormat="1" ht="12.75">
      <c r="A65" s="174" t="s">
        <v>366</v>
      </c>
      <c r="B65" s="175"/>
      <c r="C65" s="174" t="s">
        <v>367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5"/>
      <c r="V65" s="54">
        <v>215328</v>
      </c>
      <c r="W65" s="179">
        <v>7</v>
      </c>
      <c r="X65" s="178"/>
      <c r="Y65" s="179">
        <v>6</v>
      </c>
      <c r="Z65" s="178"/>
      <c r="AA65" s="177"/>
      <c r="AB65" s="178"/>
      <c r="AC65" s="177"/>
      <c r="AD65" s="178"/>
      <c r="AE65" s="177">
        <v>252</v>
      </c>
      <c r="AF65" s="178"/>
      <c r="AG65" s="179">
        <f t="shared" si="3"/>
        <v>136</v>
      </c>
      <c r="AH65" s="178"/>
      <c r="AI65" s="177">
        <v>90</v>
      </c>
      <c r="AJ65" s="178"/>
      <c r="AK65" s="177"/>
      <c r="AL65" s="178"/>
      <c r="AM65" s="177"/>
      <c r="AN65" s="178"/>
      <c r="AO65" s="177">
        <v>46</v>
      </c>
      <c r="AP65" s="178"/>
      <c r="AQ65" s="180"/>
      <c r="AR65" s="181"/>
      <c r="AS65" s="180"/>
      <c r="AT65" s="181"/>
      <c r="AU65" s="177"/>
      <c r="AV65" s="178"/>
      <c r="AW65" s="177"/>
      <c r="AX65" s="178"/>
      <c r="AY65" s="177"/>
      <c r="AZ65" s="178"/>
      <c r="BA65" s="177">
        <v>4</v>
      </c>
      <c r="BB65" s="178"/>
      <c r="BC65" s="177">
        <v>4</v>
      </c>
      <c r="BD65" s="178"/>
      <c r="BE65" s="177"/>
      <c r="BF65" s="178"/>
      <c r="BG65" s="177"/>
      <c r="BH65" s="178"/>
      <c r="BI65" s="177"/>
      <c r="BJ65" s="178"/>
    </row>
    <row r="66" spans="1:62" s="54" customFormat="1" ht="13.5" thickBot="1">
      <c r="A66" s="174" t="s">
        <v>368</v>
      </c>
      <c r="B66" s="175"/>
      <c r="C66" s="174" t="s">
        <v>369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5"/>
      <c r="V66" s="54">
        <v>215333</v>
      </c>
      <c r="W66" s="179">
        <v>5.6</v>
      </c>
      <c r="X66" s="178"/>
      <c r="Y66" s="179"/>
      <c r="Z66" s="178"/>
      <c r="AA66" s="177"/>
      <c r="AB66" s="178"/>
      <c r="AC66" s="177"/>
      <c r="AD66" s="178"/>
      <c r="AE66" s="177">
        <v>252</v>
      </c>
      <c r="AF66" s="178"/>
      <c r="AG66" s="179">
        <f t="shared" si="3"/>
        <v>136</v>
      </c>
      <c r="AH66" s="178"/>
      <c r="AI66" s="177">
        <v>90</v>
      </c>
      <c r="AJ66" s="178"/>
      <c r="AK66" s="177"/>
      <c r="AL66" s="178"/>
      <c r="AM66" s="177"/>
      <c r="AN66" s="178"/>
      <c r="AO66" s="177">
        <v>46</v>
      </c>
      <c r="AP66" s="178"/>
      <c r="AQ66" s="180"/>
      <c r="AR66" s="181"/>
      <c r="AS66" s="180"/>
      <c r="AT66" s="181"/>
      <c r="AU66" s="177"/>
      <c r="AV66" s="178"/>
      <c r="AW66" s="177"/>
      <c r="AX66" s="178"/>
      <c r="AY66" s="177">
        <v>4.5</v>
      </c>
      <c r="AZ66" s="178"/>
      <c r="BA66" s="177">
        <v>3.5</v>
      </c>
      <c r="BB66" s="178"/>
      <c r="BC66" s="177"/>
      <c r="BD66" s="178"/>
      <c r="BE66" s="177"/>
      <c r="BF66" s="178"/>
      <c r="BG66" s="177"/>
      <c r="BH66" s="178"/>
      <c r="BI66" s="177"/>
      <c r="BJ66" s="178"/>
    </row>
    <row r="67" spans="1:62" s="53" customFormat="1" ht="25.5" customHeight="1">
      <c r="A67" s="186" t="s">
        <v>71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8"/>
      <c r="AE67" s="189">
        <f>SUM(AE25,AE43,AE54,AE141,AE144)</f>
        <v>9463</v>
      </c>
      <c r="AF67" s="190"/>
      <c r="AG67" s="191" t="str">
        <f>SUM(AG25,AG43,AG54,AG141,AG144)+0&amp;" /"&amp;996</f>
        <v>4514 /996</v>
      </c>
      <c r="AH67" s="192"/>
      <c r="AI67" s="191" t="str">
        <f>SUM(AI25,AI43,AI54,AI141,AI144)+0&amp;" /"&amp;128</f>
        <v>2804 /128</v>
      </c>
      <c r="AJ67" s="192"/>
      <c r="AK67" s="161">
        <f>SUM(AK25,AK43,AK54,AK141,AK144)</f>
        <v>114</v>
      </c>
      <c r="AL67" s="190"/>
      <c r="AM67" s="191" t="str">
        <f>SUM(AM25,AM43,AM54,AM141,AM144)+0&amp;" /"&amp;868</f>
        <v>410 /868</v>
      </c>
      <c r="AN67" s="192"/>
      <c r="AO67" s="161">
        <f>SUM(AO25,AO43,AO54,AO141,AO144)</f>
        <v>1186</v>
      </c>
      <c r="AP67" s="190"/>
      <c r="AQ67" s="193" t="str">
        <f>SUM(AQ25,AQ43,AQ54,AQ141,AQ144)+0&amp;" /"&amp;4</f>
        <v>30,5 /4</v>
      </c>
      <c r="AR67" s="192"/>
      <c r="AS67" s="194" t="str">
        <f>SUM(AS25,AS43,AS54,AS141,AS144)+0&amp;" /"&amp;4</f>
        <v>33 /4</v>
      </c>
      <c r="AT67" s="190"/>
      <c r="AU67" s="194" t="str">
        <f>SUM(AU25,AU43,AU54,AU141,AU144)+0&amp;" /"&amp;4</f>
        <v>32 /4</v>
      </c>
      <c r="AV67" s="190"/>
      <c r="AW67" s="194" t="str">
        <f>SUM(AW25,AW43,AW54,AW141,AW144)+0&amp;" /"&amp;4</f>
        <v>31 /4</v>
      </c>
      <c r="AX67" s="190"/>
      <c r="AY67" s="193" t="str">
        <f>SUM(AY25,AY43,AY54,AY141,AY144)+0&amp;" /"&amp;11</f>
        <v>33,5 /11</v>
      </c>
      <c r="AZ67" s="192"/>
      <c r="BA67" s="193" t="str">
        <f>SUM(BA25,BA43,BA54,BA141,BA144)+0&amp;" /"&amp;11</f>
        <v>32,5 /11</v>
      </c>
      <c r="BB67" s="192"/>
      <c r="BC67" s="193" t="str">
        <f>SUM(BC25,BC43,BC54,BC141,BC144)+0&amp;" /"&amp;11</f>
        <v>32 /11</v>
      </c>
      <c r="BD67" s="192"/>
      <c r="BE67" s="193" t="str">
        <f>SUM(BE25,BE43,BE54,BE141,BE144)+0&amp;" /"&amp;12</f>
        <v>28 /12</v>
      </c>
      <c r="BF67" s="192"/>
      <c r="BG67" s="195">
        <f>SUM(BG25,BG43,BG54,BG141,BG144)</f>
        <v>23.5</v>
      </c>
      <c r="BH67" s="190"/>
      <c r="BI67" s="195">
        <f>SUM(BI25,BI43,BI54,BI141,BI144)</f>
        <v>0</v>
      </c>
      <c r="BJ67" s="190"/>
    </row>
    <row r="68" spans="1:62" s="53" customFormat="1" ht="12.75">
      <c r="A68" s="196" t="s">
        <v>297</v>
      </c>
      <c r="B68" s="197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9"/>
      <c r="AE68" s="189"/>
      <c r="AF68" s="190"/>
      <c r="AG68" s="161" t="str">
        <f>SUM(AQ68:BJ68)+10&amp;"/"&amp;2</f>
        <v>42/2</v>
      </c>
      <c r="AH68" s="190"/>
      <c r="AI68" s="161"/>
      <c r="AJ68" s="190"/>
      <c r="AK68" s="161"/>
      <c r="AL68" s="190"/>
      <c r="AM68" s="161"/>
      <c r="AN68" s="190"/>
      <c r="AO68" s="161"/>
      <c r="AP68" s="190"/>
      <c r="AQ68" s="161">
        <v>4</v>
      </c>
      <c r="AR68" s="190"/>
      <c r="AS68" s="161">
        <v>5</v>
      </c>
      <c r="AT68" s="190"/>
      <c r="AU68" s="161">
        <v>4</v>
      </c>
      <c r="AV68" s="190"/>
      <c r="AW68" s="161">
        <v>4</v>
      </c>
      <c r="AX68" s="190"/>
      <c r="AY68" s="161">
        <v>5</v>
      </c>
      <c r="AZ68" s="190"/>
      <c r="BA68" s="161" t="s">
        <v>575</v>
      </c>
      <c r="BB68" s="190"/>
      <c r="BC68" s="161">
        <v>5</v>
      </c>
      <c r="BD68" s="190"/>
      <c r="BE68" s="161" t="s">
        <v>575</v>
      </c>
      <c r="BF68" s="190"/>
      <c r="BG68" s="161">
        <v>5</v>
      </c>
      <c r="BH68" s="190"/>
      <c r="BI68" s="161"/>
      <c r="BJ68" s="190"/>
    </row>
    <row r="69" spans="1:62" s="53" customFormat="1" ht="12.75">
      <c r="A69" s="196" t="s">
        <v>298</v>
      </c>
      <c r="B69" s="197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9"/>
      <c r="AE69" s="189"/>
      <c r="AF69" s="190"/>
      <c r="AG69" s="161" t="str">
        <f>SUM(AQ69:BJ69)+45&amp;"/"&amp;11</f>
        <v>48/11</v>
      </c>
      <c r="AH69" s="190"/>
      <c r="AI69" s="161"/>
      <c r="AJ69" s="190"/>
      <c r="AK69" s="161"/>
      <c r="AL69" s="190"/>
      <c r="AM69" s="161"/>
      <c r="AN69" s="190"/>
      <c r="AO69" s="161"/>
      <c r="AP69" s="190"/>
      <c r="AQ69" s="161" t="s">
        <v>576</v>
      </c>
      <c r="AR69" s="190"/>
      <c r="AS69" s="161" t="s">
        <v>575</v>
      </c>
      <c r="AT69" s="190"/>
      <c r="AU69" s="161" t="s">
        <v>576</v>
      </c>
      <c r="AV69" s="190"/>
      <c r="AW69" s="161" t="s">
        <v>576</v>
      </c>
      <c r="AX69" s="190"/>
      <c r="AY69" s="161" t="s">
        <v>577</v>
      </c>
      <c r="AZ69" s="190"/>
      <c r="BA69" s="161" t="s">
        <v>576</v>
      </c>
      <c r="BB69" s="190"/>
      <c r="BC69" s="161" t="s">
        <v>577</v>
      </c>
      <c r="BD69" s="190"/>
      <c r="BE69" s="161" t="s">
        <v>578</v>
      </c>
      <c r="BF69" s="190"/>
      <c r="BG69" s="161">
        <v>3</v>
      </c>
      <c r="BH69" s="190"/>
      <c r="BI69" s="161"/>
      <c r="BJ69" s="190"/>
    </row>
    <row r="70" spans="1:62" s="53" customFormat="1" ht="12.75">
      <c r="A70" s="196" t="s">
        <v>299</v>
      </c>
      <c r="B70" s="197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9"/>
      <c r="AE70" s="189"/>
      <c r="AF70" s="190"/>
      <c r="AG70" s="161">
        <f>SUM(AQ70:BJ70)</f>
        <v>0</v>
      </c>
      <c r="AH70" s="190"/>
      <c r="AI70" s="161"/>
      <c r="AJ70" s="190"/>
      <c r="AK70" s="161"/>
      <c r="AL70" s="190"/>
      <c r="AM70" s="161"/>
      <c r="AN70" s="190"/>
      <c r="AO70" s="161"/>
      <c r="AP70" s="190"/>
      <c r="AQ70" s="161"/>
      <c r="AR70" s="190"/>
      <c r="AS70" s="161"/>
      <c r="AT70" s="190"/>
      <c r="AU70" s="161"/>
      <c r="AV70" s="190"/>
      <c r="AW70" s="161"/>
      <c r="AX70" s="190"/>
      <c r="AY70" s="161"/>
      <c r="AZ70" s="190"/>
      <c r="BA70" s="161"/>
      <c r="BB70" s="190"/>
      <c r="BC70" s="161"/>
      <c r="BD70" s="190"/>
      <c r="BE70" s="161"/>
      <c r="BF70" s="190"/>
      <c r="BG70" s="161"/>
      <c r="BH70" s="190"/>
      <c r="BI70" s="161"/>
      <c r="BJ70" s="190"/>
    </row>
    <row r="71" spans="1:62" s="53" customFormat="1" ht="13.5" thickBot="1">
      <c r="A71" s="200" t="s">
        <v>300</v>
      </c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3"/>
      <c r="AE71" s="189"/>
      <c r="AF71" s="190"/>
      <c r="AG71" s="161">
        <f>SUM(AQ71:BJ71)</f>
        <v>4</v>
      </c>
      <c r="AH71" s="190"/>
      <c r="AI71" s="161"/>
      <c r="AJ71" s="190"/>
      <c r="AK71" s="161"/>
      <c r="AL71" s="190"/>
      <c r="AM71" s="161"/>
      <c r="AN71" s="190"/>
      <c r="AO71" s="161"/>
      <c r="AP71" s="190"/>
      <c r="AQ71" s="161"/>
      <c r="AR71" s="190"/>
      <c r="AS71" s="161">
        <v>1</v>
      </c>
      <c r="AT71" s="190"/>
      <c r="AU71" s="161"/>
      <c r="AV71" s="190"/>
      <c r="AW71" s="161">
        <v>1</v>
      </c>
      <c r="AX71" s="190"/>
      <c r="AY71" s="161"/>
      <c r="AZ71" s="190"/>
      <c r="BA71" s="161">
        <v>1</v>
      </c>
      <c r="BB71" s="190"/>
      <c r="BC71" s="161"/>
      <c r="BD71" s="190"/>
      <c r="BE71" s="161">
        <v>1</v>
      </c>
      <c r="BF71" s="190"/>
      <c r="BG71" s="161"/>
      <c r="BH71" s="190"/>
      <c r="BI71" s="161"/>
      <c r="BJ71" s="190"/>
    </row>
    <row r="72" spans="1:62" s="53" customFormat="1" ht="12.75" customHeight="1">
      <c r="A72" s="204"/>
      <c r="B72" s="205"/>
      <c r="C72" s="205" t="s">
        <v>476</v>
      </c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8"/>
      <c r="T72" s="210" t="s">
        <v>502</v>
      </c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2"/>
      <c r="AG72" s="210" t="s">
        <v>515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2"/>
      <c r="AW72" s="205" t="s">
        <v>527</v>
      </c>
      <c r="AX72" s="205"/>
      <c r="AY72" s="205"/>
      <c r="AZ72" s="205"/>
      <c r="BA72" s="205"/>
      <c r="BB72" s="205"/>
      <c r="BC72" s="205"/>
      <c r="BD72" s="208"/>
      <c r="BE72" s="204" t="s">
        <v>534</v>
      </c>
      <c r="BF72" s="218"/>
      <c r="BG72" s="218"/>
      <c r="BH72" s="218"/>
      <c r="BI72" s="218"/>
      <c r="BJ72" s="219"/>
    </row>
    <row r="73" spans="1:62" s="53" customFormat="1" ht="13.5" thickBot="1">
      <c r="A73" s="206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9"/>
      <c r="T73" s="213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5"/>
      <c r="AG73" s="213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5"/>
      <c r="AW73" s="216"/>
      <c r="AX73" s="216"/>
      <c r="AY73" s="216"/>
      <c r="AZ73" s="216"/>
      <c r="BA73" s="216"/>
      <c r="BB73" s="216"/>
      <c r="BC73" s="216"/>
      <c r="BD73" s="217"/>
      <c r="BE73" s="220"/>
      <c r="BF73" s="221"/>
      <c r="BG73" s="221"/>
      <c r="BH73" s="221"/>
      <c r="BI73" s="221"/>
      <c r="BJ73" s="222"/>
    </row>
    <row r="74" spans="1:62" s="53" customFormat="1" ht="12.75" customHeight="1">
      <c r="A74" s="223" t="s">
        <v>62</v>
      </c>
      <c r="B74" s="224"/>
      <c r="C74" s="227" t="s">
        <v>210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9"/>
      <c r="P74" s="233" t="s">
        <v>63</v>
      </c>
      <c r="Q74" s="234"/>
      <c r="R74" s="233" t="s">
        <v>212</v>
      </c>
      <c r="S74" s="237"/>
      <c r="T74" s="239" t="s">
        <v>211</v>
      </c>
      <c r="U74" s="240"/>
      <c r="V74" s="240"/>
      <c r="W74" s="240"/>
      <c r="X74" s="240"/>
      <c r="Y74" s="240"/>
      <c r="Z74" s="240"/>
      <c r="AA74" s="240"/>
      <c r="AB74" s="241"/>
      <c r="AC74" s="245" t="s">
        <v>63</v>
      </c>
      <c r="AD74" s="241"/>
      <c r="AE74" s="245" t="s">
        <v>72</v>
      </c>
      <c r="AF74" s="247"/>
      <c r="AG74" s="227" t="s">
        <v>211</v>
      </c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45" t="s">
        <v>63</v>
      </c>
      <c r="AT74" s="241"/>
      <c r="AU74" s="245" t="s">
        <v>72</v>
      </c>
      <c r="AV74" s="247"/>
      <c r="AW74" s="216"/>
      <c r="AX74" s="216"/>
      <c r="AY74" s="216"/>
      <c r="AZ74" s="216"/>
      <c r="BA74" s="216"/>
      <c r="BB74" s="216"/>
      <c r="BC74" s="216"/>
      <c r="BD74" s="217"/>
      <c r="BE74" s="249" t="s">
        <v>213</v>
      </c>
      <c r="BF74" s="250"/>
      <c r="BG74" s="250"/>
      <c r="BH74" s="250"/>
      <c r="BI74" s="250"/>
      <c r="BJ74" s="251"/>
    </row>
    <row r="75" spans="1:62" s="53" customFormat="1" ht="13.5" thickBot="1">
      <c r="A75" s="225"/>
      <c r="B75" s="226"/>
      <c r="C75" s="230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2"/>
      <c r="P75" s="235"/>
      <c r="Q75" s="236"/>
      <c r="R75" s="235"/>
      <c r="S75" s="238"/>
      <c r="T75" s="242"/>
      <c r="U75" s="243"/>
      <c r="V75" s="243"/>
      <c r="W75" s="243"/>
      <c r="X75" s="243"/>
      <c r="Y75" s="243"/>
      <c r="Z75" s="243"/>
      <c r="AA75" s="243"/>
      <c r="AB75" s="244"/>
      <c r="AC75" s="246"/>
      <c r="AD75" s="244"/>
      <c r="AE75" s="246"/>
      <c r="AF75" s="248"/>
      <c r="AG75" s="230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46"/>
      <c r="AT75" s="244"/>
      <c r="AU75" s="246"/>
      <c r="AV75" s="248"/>
      <c r="AW75" s="207"/>
      <c r="AX75" s="207"/>
      <c r="AY75" s="207"/>
      <c r="AZ75" s="207"/>
      <c r="BA75" s="207"/>
      <c r="BB75" s="207"/>
      <c r="BC75" s="207"/>
      <c r="BD75" s="209"/>
      <c r="BE75" s="252"/>
      <c r="BF75" s="253"/>
      <c r="BG75" s="253"/>
      <c r="BH75" s="253"/>
      <c r="BI75" s="253"/>
      <c r="BJ75" s="254"/>
    </row>
    <row r="76" spans="1:62" s="53" customFormat="1" ht="12.75">
      <c r="A76" s="255"/>
      <c r="B76" s="256"/>
      <c r="C76" s="47">
        <v>5194</v>
      </c>
      <c r="D76" s="257" t="s">
        <v>477</v>
      </c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8"/>
      <c r="P76" s="259" t="s">
        <v>478</v>
      </c>
      <c r="Q76" s="260"/>
      <c r="R76" s="261">
        <v>230</v>
      </c>
      <c r="S76" s="262"/>
      <c r="T76" s="47">
        <v>5196</v>
      </c>
      <c r="U76" s="257" t="s">
        <v>503</v>
      </c>
      <c r="V76" s="257"/>
      <c r="W76" s="257"/>
      <c r="X76" s="257"/>
      <c r="Y76" s="257"/>
      <c r="Z76" s="257"/>
      <c r="AA76" s="257"/>
      <c r="AB76" s="258"/>
      <c r="AC76" s="259">
        <v>2</v>
      </c>
      <c r="AD76" s="260"/>
      <c r="AE76" s="261">
        <v>3</v>
      </c>
      <c r="AF76" s="262"/>
      <c r="AG76" s="47">
        <v>21</v>
      </c>
      <c r="AH76" s="257" t="s">
        <v>516</v>
      </c>
      <c r="AI76" s="257"/>
      <c r="AJ76" s="257"/>
      <c r="AK76" s="257"/>
      <c r="AL76" s="257"/>
      <c r="AM76" s="257"/>
      <c r="AN76" s="257"/>
      <c r="AO76" s="257"/>
      <c r="AP76" s="257"/>
      <c r="AQ76" s="257"/>
      <c r="AR76" s="258"/>
      <c r="AS76" s="259">
        <v>8</v>
      </c>
      <c r="AT76" s="260"/>
      <c r="AU76" s="261">
        <v>4</v>
      </c>
      <c r="AV76" s="262"/>
      <c r="AW76" s="263">
        <v>5441</v>
      </c>
      <c r="AX76" s="265" t="s">
        <v>528</v>
      </c>
      <c r="AY76" s="265"/>
      <c r="AZ76" s="265"/>
      <c r="BA76" s="265"/>
      <c r="BB76" s="265"/>
      <c r="BC76" s="265"/>
      <c r="BD76" s="266"/>
      <c r="BE76" s="263">
        <v>7193</v>
      </c>
      <c r="BF76" s="265" t="s">
        <v>535</v>
      </c>
      <c r="BG76" s="265"/>
      <c r="BH76" s="265"/>
      <c r="BI76" s="265"/>
      <c r="BJ76" s="266"/>
    </row>
    <row r="77" spans="1:62" s="53" customFormat="1" ht="12.75">
      <c r="A77" s="272"/>
      <c r="B77" s="273"/>
      <c r="C77" s="49">
        <v>3470</v>
      </c>
      <c r="D77" s="274" t="s">
        <v>482</v>
      </c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5"/>
      <c r="P77" s="259">
        <v>1</v>
      </c>
      <c r="Q77" s="260"/>
      <c r="R77" s="261">
        <v>10</v>
      </c>
      <c r="S77" s="262"/>
      <c r="T77" s="49">
        <v>5198</v>
      </c>
      <c r="U77" s="274" t="s">
        <v>507</v>
      </c>
      <c r="V77" s="274"/>
      <c r="W77" s="274"/>
      <c r="X77" s="274"/>
      <c r="Y77" s="274"/>
      <c r="Z77" s="274"/>
      <c r="AA77" s="274"/>
      <c r="AB77" s="275"/>
      <c r="AC77" s="259">
        <v>4</v>
      </c>
      <c r="AD77" s="260"/>
      <c r="AE77" s="261">
        <v>2</v>
      </c>
      <c r="AF77" s="262"/>
      <c r="AG77" s="49">
        <v>3241</v>
      </c>
      <c r="AH77" s="274" t="s">
        <v>516</v>
      </c>
      <c r="AI77" s="274"/>
      <c r="AJ77" s="274"/>
      <c r="AK77" s="274"/>
      <c r="AL77" s="274"/>
      <c r="AM77" s="274"/>
      <c r="AN77" s="274"/>
      <c r="AO77" s="274"/>
      <c r="AP77" s="274"/>
      <c r="AQ77" s="274"/>
      <c r="AR77" s="275"/>
      <c r="AS77" s="259">
        <v>9</v>
      </c>
      <c r="AT77" s="260"/>
      <c r="AU77" s="261">
        <v>6</v>
      </c>
      <c r="AV77" s="262"/>
      <c r="AW77" s="264"/>
      <c r="AX77" s="267"/>
      <c r="AY77" s="267"/>
      <c r="AZ77" s="267"/>
      <c r="BA77" s="267"/>
      <c r="BB77" s="267"/>
      <c r="BC77" s="267"/>
      <c r="BD77" s="268"/>
      <c r="BE77" s="269"/>
      <c r="BF77" s="270"/>
      <c r="BG77" s="270"/>
      <c r="BH77" s="270"/>
      <c r="BI77" s="270"/>
      <c r="BJ77" s="271"/>
    </row>
    <row r="78" spans="1:62" s="53" customFormat="1" ht="12.75">
      <c r="A78" s="272"/>
      <c r="B78" s="273"/>
      <c r="C78" s="49">
        <v>3474</v>
      </c>
      <c r="D78" s="274" t="s">
        <v>486</v>
      </c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5"/>
      <c r="P78" s="259">
        <v>1</v>
      </c>
      <c r="Q78" s="260"/>
      <c r="R78" s="261">
        <v>20</v>
      </c>
      <c r="S78" s="262"/>
      <c r="T78" s="49">
        <v>5199</v>
      </c>
      <c r="U78" s="274" t="s">
        <v>511</v>
      </c>
      <c r="V78" s="274"/>
      <c r="W78" s="274"/>
      <c r="X78" s="274"/>
      <c r="Y78" s="274"/>
      <c r="Z78" s="274"/>
      <c r="AA78" s="274"/>
      <c r="AB78" s="275"/>
      <c r="AC78" s="259">
        <v>6</v>
      </c>
      <c r="AD78" s="260"/>
      <c r="AE78" s="261">
        <v>2</v>
      </c>
      <c r="AF78" s="262"/>
      <c r="AG78" s="49">
        <v>20</v>
      </c>
      <c r="AH78" s="274" t="s">
        <v>523</v>
      </c>
      <c r="AI78" s="274"/>
      <c r="AJ78" s="274"/>
      <c r="AK78" s="274"/>
      <c r="AL78" s="274"/>
      <c r="AM78" s="274"/>
      <c r="AN78" s="274"/>
      <c r="AO78" s="274"/>
      <c r="AP78" s="274"/>
      <c r="AQ78" s="274"/>
      <c r="AR78" s="275"/>
      <c r="AS78" s="259">
        <v>10</v>
      </c>
      <c r="AT78" s="260"/>
      <c r="AU78" s="261">
        <v>4</v>
      </c>
      <c r="AV78" s="262"/>
      <c r="AW78" s="276"/>
      <c r="AX78" s="277"/>
      <c r="AY78" s="277"/>
      <c r="AZ78" s="277"/>
      <c r="BA78" s="277"/>
      <c r="BB78" s="277"/>
      <c r="BC78" s="277"/>
      <c r="BD78" s="278"/>
      <c r="BE78" s="264"/>
      <c r="BF78" s="267"/>
      <c r="BG78" s="267"/>
      <c r="BH78" s="267"/>
      <c r="BI78" s="267"/>
      <c r="BJ78" s="268"/>
    </row>
    <row r="79" spans="1:62" s="53" customFormat="1" ht="12.75">
      <c r="A79" s="272"/>
      <c r="B79" s="273"/>
      <c r="C79" s="49">
        <v>5195</v>
      </c>
      <c r="D79" s="274" t="s">
        <v>490</v>
      </c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5"/>
      <c r="P79" s="259">
        <v>5</v>
      </c>
      <c r="Q79" s="260"/>
      <c r="R79" s="261">
        <v>10</v>
      </c>
      <c r="S79" s="262"/>
      <c r="T79" s="49"/>
      <c r="U79" s="274"/>
      <c r="V79" s="274"/>
      <c r="W79" s="274"/>
      <c r="X79" s="274"/>
      <c r="Y79" s="274"/>
      <c r="Z79" s="274"/>
      <c r="AA79" s="274"/>
      <c r="AB79" s="275"/>
      <c r="AC79" s="259"/>
      <c r="AD79" s="260"/>
      <c r="AE79" s="261"/>
      <c r="AF79" s="262"/>
      <c r="AG79" s="49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5"/>
      <c r="AS79" s="259"/>
      <c r="AT79" s="260"/>
      <c r="AU79" s="261"/>
      <c r="AV79" s="262"/>
      <c r="AW79" s="264"/>
      <c r="AX79" s="267"/>
      <c r="AY79" s="267"/>
      <c r="AZ79" s="267"/>
      <c r="BA79" s="267"/>
      <c r="BB79" s="267"/>
      <c r="BC79" s="267"/>
      <c r="BD79" s="268"/>
      <c r="BE79" s="276"/>
      <c r="BF79" s="277"/>
      <c r="BG79" s="277"/>
      <c r="BH79" s="277"/>
      <c r="BI79" s="277"/>
      <c r="BJ79" s="278"/>
    </row>
    <row r="80" spans="1:62" s="53" customFormat="1" ht="12.75">
      <c r="A80" s="272"/>
      <c r="B80" s="273"/>
      <c r="C80" s="49">
        <v>9962</v>
      </c>
      <c r="D80" s="274" t="s">
        <v>494</v>
      </c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5"/>
      <c r="P80" s="259">
        <v>6</v>
      </c>
      <c r="Q80" s="260"/>
      <c r="R80" s="261">
        <v>12</v>
      </c>
      <c r="S80" s="262"/>
      <c r="T80" s="49"/>
      <c r="U80" s="274"/>
      <c r="V80" s="274"/>
      <c r="W80" s="274"/>
      <c r="X80" s="274"/>
      <c r="Y80" s="274"/>
      <c r="Z80" s="274"/>
      <c r="AA80" s="274"/>
      <c r="AB80" s="275"/>
      <c r="AC80" s="259"/>
      <c r="AD80" s="260"/>
      <c r="AE80" s="261"/>
      <c r="AF80" s="262"/>
      <c r="AG80" s="49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5"/>
      <c r="AS80" s="259"/>
      <c r="AT80" s="260"/>
      <c r="AU80" s="261"/>
      <c r="AV80" s="262"/>
      <c r="AW80" s="276"/>
      <c r="AX80" s="277"/>
      <c r="AY80" s="277"/>
      <c r="AZ80" s="277"/>
      <c r="BA80" s="277"/>
      <c r="BB80" s="277"/>
      <c r="BC80" s="277"/>
      <c r="BD80" s="278"/>
      <c r="BE80" s="269"/>
      <c r="BF80" s="270"/>
      <c r="BG80" s="270"/>
      <c r="BH80" s="270"/>
      <c r="BI80" s="270"/>
      <c r="BJ80" s="271"/>
    </row>
    <row r="81" spans="1:62" s="53" customFormat="1" ht="12.75">
      <c r="A81" s="272"/>
      <c r="B81" s="273"/>
      <c r="C81" s="49">
        <v>7602</v>
      </c>
      <c r="D81" s="274" t="s">
        <v>498</v>
      </c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5"/>
      <c r="P81" s="259">
        <v>8.9</v>
      </c>
      <c r="Q81" s="260"/>
      <c r="R81" s="261">
        <v>44</v>
      </c>
      <c r="S81" s="262"/>
      <c r="T81" s="49"/>
      <c r="U81" s="274"/>
      <c r="V81" s="274"/>
      <c r="W81" s="274"/>
      <c r="X81" s="274"/>
      <c r="Y81" s="274"/>
      <c r="Z81" s="274"/>
      <c r="AA81" s="274"/>
      <c r="AB81" s="275"/>
      <c r="AC81" s="259"/>
      <c r="AD81" s="260"/>
      <c r="AE81" s="261"/>
      <c r="AF81" s="262"/>
      <c r="AG81" s="49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5"/>
      <c r="AS81" s="259"/>
      <c r="AT81" s="260"/>
      <c r="AU81" s="261"/>
      <c r="AV81" s="262"/>
      <c r="AW81" s="264"/>
      <c r="AX81" s="267"/>
      <c r="AY81" s="267"/>
      <c r="AZ81" s="267"/>
      <c r="BA81" s="267"/>
      <c r="BB81" s="267"/>
      <c r="BC81" s="267"/>
      <c r="BD81" s="268"/>
      <c r="BE81" s="264"/>
      <c r="BF81" s="267"/>
      <c r="BG81" s="267"/>
      <c r="BH81" s="267"/>
      <c r="BI81" s="267"/>
      <c r="BJ81" s="268"/>
    </row>
    <row r="82" spans="1:62" s="53" customFormat="1" ht="12.75">
      <c r="A82" s="272"/>
      <c r="B82" s="273"/>
      <c r="C82" s="49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5"/>
      <c r="P82" s="259"/>
      <c r="Q82" s="260"/>
      <c r="R82" s="261"/>
      <c r="S82" s="262"/>
      <c r="T82" s="49"/>
      <c r="U82" s="274"/>
      <c r="V82" s="274"/>
      <c r="W82" s="274"/>
      <c r="X82" s="274"/>
      <c r="Y82" s="274"/>
      <c r="Z82" s="274"/>
      <c r="AA82" s="274"/>
      <c r="AB82" s="275"/>
      <c r="AC82" s="259"/>
      <c r="AD82" s="260"/>
      <c r="AE82" s="261"/>
      <c r="AF82" s="262"/>
      <c r="AG82" s="49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5"/>
      <c r="AS82" s="259"/>
      <c r="AT82" s="260"/>
      <c r="AU82" s="261"/>
      <c r="AV82" s="262"/>
      <c r="AW82" s="276"/>
      <c r="AX82" s="277"/>
      <c r="AY82" s="277"/>
      <c r="AZ82" s="277"/>
      <c r="BA82" s="277"/>
      <c r="BB82" s="277"/>
      <c r="BC82" s="277"/>
      <c r="BD82" s="278"/>
      <c r="BE82" s="276"/>
      <c r="BF82" s="277"/>
      <c r="BG82" s="277"/>
      <c r="BH82" s="277"/>
      <c r="BI82" s="277"/>
      <c r="BJ82" s="278"/>
    </row>
    <row r="83" spans="1:62" s="53" customFormat="1" ht="12.75">
      <c r="A83" s="272"/>
      <c r="B83" s="273"/>
      <c r="C83" s="49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5"/>
      <c r="P83" s="259"/>
      <c r="Q83" s="260"/>
      <c r="R83" s="261"/>
      <c r="S83" s="262"/>
      <c r="T83" s="49"/>
      <c r="U83" s="274"/>
      <c r="V83" s="274"/>
      <c r="W83" s="274"/>
      <c r="X83" s="274"/>
      <c r="Y83" s="274"/>
      <c r="Z83" s="274"/>
      <c r="AA83" s="274"/>
      <c r="AB83" s="275"/>
      <c r="AC83" s="259"/>
      <c r="AD83" s="260"/>
      <c r="AE83" s="261"/>
      <c r="AF83" s="262"/>
      <c r="AG83" s="49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5"/>
      <c r="AS83" s="259"/>
      <c r="AT83" s="260"/>
      <c r="AU83" s="261"/>
      <c r="AV83" s="262"/>
      <c r="AW83" s="264"/>
      <c r="AX83" s="267"/>
      <c r="AY83" s="267"/>
      <c r="AZ83" s="267"/>
      <c r="BA83" s="267"/>
      <c r="BB83" s="267"/>
      <c r="BC83" s="267"/>
      <c r="BD83" s="268"/>
      <c r="BE83" s="264"/>
      <c r="BF83" s="267"/>
      <c r="BG83" s="267"/>
      <c r="BH83" s="267"/>
      <c r="BI83" s="267"/>
      <c r="BJ83" s="268"/>
    </row>
    <row r="84" spans="1:62" s="53" customFormat="1" ht="12.75">
      <c r="A84" s="272"/>
      <c r="B84" s="273"/>
      <c r="C84" s="49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5"/>
      <c r="P84" s="259"/>
      <c r="Q84" s="260"/>
      <c r="R84" s="261"/>
      <c r="S84" s="262"/>
      <c r="T84" s="49"/>
      <c r="U84" s="274"/>
      <c r="V84" s="274"/>
      <c r="W84" s="274"/>
      <c r="X84" s="274"/>
      <c r="Y84" s="274"/>
      <c r="Z84" s="274"/>
      <c r="AA84" s="274"/>
      <c r="AB84" s="275"/>
      <c r="AC84" s="259"/>
      <c r="AD84" s="260"/>
      <c r="AE84" s="261"/>
      <c r="AF84" s="262"/>
      <c r="AG84" s="49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5"/>
      <c r="AS84" s="259"/>
      <c r="AT84" s="260"/>
      <c r="AU84" s="261"/>
      <c r="AV84" s="262"/>
      <c r="AW84" s="276"/>
      <c r="AX84" s="277"/>
      <c r="AY84" s="277"/>
      <c r="AZ84" s="277"/>
      <c r="BA84" s="277"/>
      <c r="BB84" s="277"/>
      <c r="BC84" s="277"/>
      <c r="BD84" s="278"/>
      <c r="BE84" s="269"/>
      <c r="BF84" s="285"/>
      <c r="BG84" s="285"/>
      <c r="BH84" s="285"/>
      <c r="BI84" s="285"/>
      <c r="BJ84" s="286"/>
    </row>
    <row r="85" spans="1:62" s="53" customFormat="1" ht="13.5" thickBot="1">
      <c r="A85" s="289"/>
      <c r="B85" s="290"/>
      <c r="C85" s="50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2"/>
      <c r="P85" s="282"/>
      <c r="Q85" s="283"/>
      <c r="R85" s="284"/>
      <c r="S85" s="282"/>
      <c r="T85" s="50"/>
      <c r="U85" s="291"/>
      <c r="V85" s="291"/>
      <c r="W85" s="291"/>
      <c r="X85" s="291"/>
      <c r="Y85" s="291"/>
      <c r="Z85" s="291"/>
      <c r="AA85" s="291"/>
      <c r="AB85" s="292"/>
      <c r="AC85" s="282"/>
      <c r="AD85" s="283"/>
      <c r="AE85" s="284"/>
      <c r="AF85" s="282"/>
      <c r="AG85" s="50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2"/>
      <c r="AS85" s="282"/>
      <c r="AT85" s="283"/>
      <c r="AU85" s="284"/>
      <c r="AV85" s="282"/>
      <c r="AW85" s="279"/>
      <c r="AX85" s="280"/>
      <c r="AY85" s="280"/>
      <c r="AZ85" s="280"/>
      <c r="BA85" s="280"/>
      <c r="BB85" s="280"/>
      <c r="BC85" s="280"/>
      <c r="BD85" s="281"/>
      <c r="BE85" s="279"/>
      <c r="BF85" s="287"/>
      <c r="BG85" s="287"/>
      <c r="BH85" s="287"/>
      <c r="BI85" s="287"/>
      <c r="BJ85" s="288"/>
    </row>
    <row r="86" spans="1:62" s="53" customFormat="1" ht="12.75">
      <c r="A86" s="146" t="s">
        <v>62</v>
      </c>
      <c r="B86" s="147"/>
      <c r="C86" s="152" t="s">
        <v>248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4"/>
      <c r="V86" s="161" t="s">
        <v>249</v>
      </c>
      <c r="W86" s="162"/>
      <c r="X86" s="162"/>
      <c r="Y86" s="162"/>
      <c r="Z86" s="162"/>
      <c r="AA86" s="162"/>
      <c r="AB86" s="162"/>
      <c r="AC86" s="162"/>
      <c r="AD86" s="163"/>
      <c r="AE86" s="164" t="s">
        <v>258</v>
      </c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6"/>
      <c r="AQ86" s="164" t="s">
        <v>271</v>
      </c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6"/>
    </row>
    <row r="87" spans="1:62" s="53" customFormat="1" ht="12.75">
      <c r="A87" s="148"/>
      <c r="B87" s="149"/>
      <c r="C87" s="155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7"/>
      <c r="W87" s="146" t="s">
        <v>250</v>
      </c>
      <c r="X87" s="147"/>
      <c r="Y87" s="146" t="s">
        <v>252</v>
      </c>
      <c r="Z87" s="147"/>
      <c r="AA87" s="146" t="s">
        <v>254</v>
      </c>
      <c r="AB87" s="147"/>
      <c r="AC87" s="146" t="s">
        <v>256</v>
      </c>
      <c r="AD87" s="147"/>
      <c r="AE87" s="167" t="s">
        <v>218</v>
      </c>
      <c r="AF87" s="149"/>
      <c r="AG87" s="167" t="s">
        <v>260</v>
      </c>
      <c r="AH87" s="149"/>
      <c r="AI87" s="168" t="s">
        <v>262</v>
      </c>
      <c r="AJ87" s="169"/>
      <c r="AK87" s="169"/>
      <c r="AL87" s="169"/>
      <c r="AM87" s="169"/>
      <c r="AN87" s="169"/>
      <c r="AO87" s="169"/>
      <c r="AP87" s="170"/>
      <c r="AQ87" s="168" t="s">
        <v>272</v>
      </c>
      <c r="AR87" s="169"/>
      <c r="AS87" s="169"/>
      <c r="AT87" s="170"/>
      <c r="AU87" s="168" t="s">
        <v>277</v>
      </c>
      <c r="AV87" s="169"/>
      <c r="AW87" s="169"/>
      <c r="AX87" s="170"/>
      <c r="AY87" s="168" t="s">
        <v>282</v>
      </c>
      <c r="AZ87" s="169"/>
      <c r="BA87" s="169"/>
      <c r="BB87" s="170"/>
      <c r="BC87" s="168" t="s">
        <v>287</v>
      </c>
      <c r="BD87" s="169"/>
      <c r="BE87" s="169"/>
      <c r="BF87" s="170"/>
      <c r="BG87" s="168" t="s">
        <v>292</v>
      </c>
      <c r="BH87" s="169"/>
      <c r="BI87" s="169"/>
      <c r="BJ87" s="170"/>
    </row>
    <row r="88" spans="1:62" s="53" customFormat="1" ht="81.75" customHeight="1">
      <c r="A88" s="148"/>
      <c r="B88" s="149"/>
      <c r="C88" s="155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7"/>
      <c r="W88" s="148"/>
      <c r="X88" s="149"/>
      <c r="Y88" s="148"/>
      <c r="Z88" s="149"/>
      <c r="AA88" s="148"/>
      <c r="AB88" s="149"/>
      <c r="AC88" s="148"/>
      <c r="AD88" s="149"/>
      <c r="AE88" s="148"/>
      <c r="AF88" s="149"/>
      <c r="AG88" s="148"/>
      <c r="AH88" s="149"/>
      <c r="AI88" s="167" t="s">
        <v>263</v>
      </c>
      <c r="AJ88" s="149"/>
      <c r="AK88" s="167" t="s">
        <v>265</v>
      </c>
      <c r="AL88" s="149"/>
      <c r="AM88" s="167" t="s">
        <v>267</v>
      </c>
      <c r="AN88" s="149"/>
      <c r="AO88" s="167" t="s">
        <v>269</v>
      </c>
      <c r="AP88" s="149"/>
      <c r="AQ88" s="171" t="s">
        <v>273</v>
      </c>
      <c r="AR88" s="170"/>
      <c r="AS88" s="171" t="s">
        <v>275</v>
      </c>
      <c r="AT88" s="170"/>
      <c r="AU88" s="171" t="s">
        <v>278</v>
      </c>
      <c r="AV88" s="170"/>
      <c r="AW88" s="171" t="s">
        <v>280</v>
      </c>
      <c r="AX88" s="170"/>
      <c r="AY88" s="171" t="s">
        <v>283</v>
      </c>
      <c r="AZ88" s="170"/>
      <c r="BA88" s="171" t="s">
        <v>285</v>
      </c>
      <c r="BB88" s="170"/>
      <c r="BC88" s="171" t="s">
        <v>288</v>
      </c>
      <c r="BD88" s="170"/>
      <c r="BE88" s="171" t="s">
        <v>290</v>
      </c>
      <c r="BF88" s="170"/>
      <c r="BG88" s="171" t="s">
        <v>293</v>
      </c>
      <c r="BH88" s="170"/>
      <c r="BI88" s="171" t="s">
        <v>295</v>
      </c>
      <c r="BJ88" s="170"/>
    </row>
    <row r="89" spans="1:62" s="53" customFormat="1" ht="12.75">
      <c r="A89" s="150"/>
      <c r="B89" s="151"/>
      <c r="C89" s="158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60"/>
      <c r="W89" s="150"/>
      <c r="X89" s="151"/>
      <c r="Y89" s="150"/>
      <c r="Z89" s="151"/>
      <c r="AA89" s="150"/>
      <c r="AB89" s="151"/>
      <c r="AC89" s="150"/>
      <c r="AD89" s="151"/>
      <c r="AE89" s="150"/>
      <c r="AF89" s="151"/>
      <c r="AG89" s="150"/>
      <c r="AH89" s="151"/>
      <c r="AI89" s="150"/>
      <c r="AJ89" s="151"/>
      <c r="AK89" s="150"/>
      <c r="AL89" s="151"/>
      <c r="AM89" s="150"/>
      <c r="AN89" s="151"/>
      <c r="AO89" s="150"/>
      <c r="AP89" s="151"/>
      <c r="AQ89" s="172">
        <v>17</v>
      </c>
      <c r="AR89" s="173"/>
      <c r="AS89" s="172">
        <v>17</v>
      </c>
      <c r="AT89" s="173"/>
      <c r="AU89" s="172">
        <v>17</v>
      </c>
      <c r="AV89" s="173"/>
      <c r="AW89" s="172">
        <v>17</v>
      </c>
      <c r="AX89" s="173"/>
      <c r="AY89" s="172">
        <v>17</v>
      </c>
      <c r="AZ89" s="173"/>
      <c r="BA89" s="172">
        <v>17</v>
      </c>
      <c r="BB89" s="173"/>
      <c r="BC89" s="172">
        <v>17</v>
      </c>
      <c r="BD89" s="173"/>
      <c r="BE89" s="172">
        <v>13</v>
      </c>
      <c r="BF89" s="173"/>
      <c r="BG89" s="172">
        <v>15</v>
      </c>
      <c r="BH89" s="173"/>
      <c r="BI89" s="172">
        <v>0</v>
      </c>
      <c r="BJ89" s="173"/>
    </row>
    <row r="90" spans="1:62" s="53" customFormat="1" ht="12.75">
      <c r="A90" s="161">
        <v>1</v>
      </c>
      <c r="B90" s="163"/>
      <c r="C90" s="161">
        <v>2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3"/>
      <c r="W90" s="161">
        <v>3</v>
      </c>
      <c r="X90" s="163"/>
      <c r="Y90" s="161">
        <v>4</v>
      </c>
      <c r="Z90" s="163"/>
      <c r="AA90" s="161">
        <v>5</v>
      </c>
      <c r="AB90" s="163"/>
      <c r="AC90" s="161">
        <v>6</v>
      </c>
      <c r="AD90" s="163"/>
      <c r="AE90" s="161">
        <v>7</v>
      </c>
      <c r="AF90" s="163"/>
      <c r="AG90" s="161">
        <v>8</v>
      </c>
      <c r="AH90" s="163"/>
      <c r="AI90" s="161">
        <v>9</v>
      </c>
      <c r="AJ90" s="163"/>
      <c r="AK90" s="161">
        <v>10</v>
      </c>
      <c r="AL90" s="163"/>
      <c r="AM90" s="161">
        <v>11</v>
      </c>
      <c r="AN90" s="163"/>
      <c r="AO90" s="161">
        <v>12</v>
      </c>
      <c r="AP90" s="163"/>
      <c r="AQ90" s="161">
        <v>13</v>
      </c>
      <c r="AR90" s="163"/>
      <c r="AS90" s="161">
        <v>14</v>
      </c>
      <c r="AT90" s="163"/>
      <c r="AU90" s="161">
        <v>15</v>
      </c>
      <c r="AV90" s="163"/>
      <c r="AW90" s="161">
        <v>16</v>
      </c>
      <c r="AX90" s="163"/>
      <c r="AY90" s="161">
        <v>17</v>
      </c>
      <c r="AZ90" s="163"/>
      <c r="BA90" s="161">
        <v>18</v>
      </c>
      <c r="BB90" s="163"/>
      <c r="BC90" s="161">
        <v>19</v>
      </c>
      <c r="BD90" s="163"/>
      <c r="BE90" s="161">
        <v>20</v>
      </c>
      <c r="BF90" s="163"/>
      <c r="BG90" s="161">
        <v>21</v>
      </c>
      <c r="BH90" s="163"/>
      <c r="BI90" s="161">
        <v>22</v>
      </c>
      <c r="BJ90" s="163"/>
    </row>
    <row r="91" spans="1:62" s="54" customFormat="1" ht="12.75">
      <c r="A91" s="174" t="s">
        <v>370</v>
      </c>
      <c r="B91" s="175"/>
      <c r="C91" s="174" t="s">
        <v>371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5"/>
      <c r="V91" s="54">
        <v>215338</v>
      </c>
      <c r="W91" s="179"/>
      <c r="X91" s="178"/>
      <c r="Y91" s="179">
        <v>6</v>
      </c>
      <c r="Z91" s="178"/>
      <c r="AA91" s="177"/>
      <c r="AB91" s="178"/>
      <c r="AC91" s="177"/>
      <c r="AD91" s="178"/>
      <c r="AE91" s="177">
        <v>76</v>
      </c>
      <c r="AF91" s="178"/>
      <c r="AG91" s="179">
        <f aca="true" t="shared" si="6" ref="AG91:AG122">SUM(AH91:AP91)</f>
        <v>56</v>
      </c>
      <c r="AH91" s="178"/>
      <c r="AI91" s="177">
        <v>36</v>
      </c>
      <c r="AJ91" s="178"/>
      <c r="AK91" s="177"/>
      <c r="AL91" s="178"/>
      <c r="AM91" s="177"/>
      <c r="AN91" s="178"/>
      <c r="AO91" s="177">
        <v>20</v>
      </c>
      <c r="AP91" s="178"/>
      <c r="AQ91" s="180"/>
      <c r="AR91" s="181"/>
      <c r="AS91" s="180"/>
      <c r="AT91" s="181"/>
      <c r="AU91" s="177"/>
      <c r="AV91" s="178"/>
      <c r="AW91" s="177"/>
      <c r="AX91" s="178"/>
      <c r="AY91" s="177"/>
      <c r="AZ91" s="178"/>
      <c r="BA91" s="177">
        <v>3.5</v>
      </c>
      <c r="BB91" s="178"/>
      <c r="BC91" s="177"/>
      <c r="BD91" s="178"/>
      <c r="BE91" s="177"/>
      <c r="BF91" s="178"/>
      <c r="BG91" s="177"/>
      <c r="BH91" s="178"/>
      <c r="BI91" s="177"/>
      <c r="BJ91" s="178"/>
    </row>
    <row r="92" spans="1:62" s="54" customFormat="1" ht="12.75">
      <c r="A92" s="174" t="s">
        <v>372</v>
      </c>
      <c r="B92" s="175"/>
      <c r="C92" s="174" t="s">
        <v>373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5"/>
      <c r="V92" s="54">
        <v>215342</v>
      </c>
      <c r="W92" s="179">
        <v>4</v>
      </c>
      <c r="X92" s="178"/>
      <c r="Y92" s="179">
        <v>3</v>
      </c>
      <c r="Z92" s="178"/>
      <c r="AA92" s="177"/>
      <c r="AB92" s="178"/>
      <c r="AC92" s="177"/>
      <c r="AD92" s="178"/>
      <c r="AE92" s="177">
        <v>276</v>
      </c>
      <c r="AF92" s="178"/>
      <c r="AG92" s="179">
        <f t="shared" si="6"/>
        <v>138</v>
      </c>
      <c r="AH92" s="178"/>
      <c r="AI92" s="177">
        <v>100</v>
      </c>
      <c r="AJ92" s="178"/>
      <c r="AK92" s="177"/>
      <c r="AL92" s="178"/>
      <c r="AM92" s="177"/>
      <c r="AN92" s="178"/>
      <c r="AO92" s="177">
        <v>38</v>
      </c>
      <c r="AP92" s="178"/>
      <c r="AQ92" s="180"/>
      <c r="AR92" s="181"/>
      <c r="AS92" s="180"/>
      <c r="AT92" s="181"/>
      <c r="AU92" s="177">
        <v>4</v>
      </c>
      <c r="AV92" s="178"/>
      <c r="AW92" s="177">
        <v>4</v>
      </c>
      <c r="AX92" s="178"/>
      <c r="AY92" s="177"/>
      <c r="AZ92" s="178"/>
      <c r="BA92" s="177"/>
      <c r="BB92" s="178"/>
      <c r="BC92" s="177"/>
      <c r="BD92" s="178"/>
      <c r="BE92" s="177"/>
      <c r="BF92" s="178"/>
      <c r="BG92" s="177"/>
      <c r="BH92" s="178"/>
      <c r="BI92" s="177"/>
      <c r="BJ92" s="178"/>
    </row>
    <row r="93" spans="1:62" s="54" customFormat="1" ht="12.75">
      <c r="A93" s="174" t="s">
        <v>374</v>
      </c>
      <c r="B93" s="175"/>
      <c r="C93" s="174" t="s">
        <v>375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5"/>
      <c r="V93" s="54">
        <v>215346</v>
      </c>
      <c r="W93" s="179"/>
      <c r="X93" s="178"/>
      <c r="Y93" s="179">
        <v>3</v>
      </c>
      <c r="Z93" s="178"/>
      <c r="AA93" s="177"/>
      <c r="AB93" s="178"/>
      <c r="AC93" s="177"/>
      <c r="AD93" s="178"/>
      <c r="AE93" s="177">
        <v>58</v>
      </c>
      <c r="AF93" s="178"/>
      <c r="AG93" s="179">
        <f t="shared" si="6"/>
        <v>38</v>
      </c>
      <c r="AH93" s="178"/>
      <c r="AI93" s="177">
        <v>26</v>
      </c>
      <c r="AJ93" s="178"/>
      <c r="AK93" s="177"/>
      <c r="AL93" s="178"/>
      <c r="AM93" s="177"/>
      <c r="AN93" s="178"/>
      <c r="AO93" s="177">
        <v>12</v>
      </c>
      <c r="AP93" s="178"/>
      <c r="AQ93" s="180"/>
      <c r="AR93" s="181"/>
      <c r="AS93" s="180"/>
      <c r="AT93" s="181"/>
      <c r="AU93" s="177">
        <v>2.5</v>
      </c>
      <c r="AV93" s="178"/>
      <c r="AW93" s="177"/>
      <c r="AX93" s="178"/>
      <c r="AY93" s="177"/>
      <c r="AZ93" s="178"/>
      <c r="BA93" s="177"/>
      <c r="BB93" s="178"/>
      <c r="BC93" s="177"/>
      <c r="BD93" s="178"/>
      <c r="BE93" s="177"/>
      <c r="BF93" s="178"/>
      <c r="BG93" s="177"/>
      <c r="BH93" s="178"/>
      <c r="BI93" s="177"/>
      <c r="BJ93" s="178"/>
    </row>
    <row r="94" spans="1:62" s="54" customFormat="1" ht="12.75">
      <c r="A94" s="174" t="s">
        <v>376</v>
      </c>
      <c r="B94" s="175"/>
      <c r="C94" s="174" t="s">
        <v>377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5"/>
      <c r="V94" s="54">
        <v>215350</v>
      </c>
      <c r="W94" s="179">
        <v>5.7</v>
      </c>
      <c r="X94" s="178"/>
      <c r="Y94" s="179">
        <v>4.6</v>
      </c>
      <c r="Z94" s="178"/>
      <c r="AA94" s="177"/>
      <c r="AB94" s="178"/>
      <c r="AC94" s="177"/>
      <c r="AD94" s="178"/>
      <c r="AE94" s="177">
        <v>452</v>
      </c>
      <c r="AF94" s="178"/>
      <c r="AG94" s="179">
        <f t="shared" si="6"/>
        <v>230</v>
      </c>
      <c r="AH94" s="178"/>
      <c r="AI94" s="177">
        <v>152</v>
      </c>
      <c r="AJ94" s="178"/>
      <c r="AK94" s="177"/>
      <c r="AL94" s="178"/>
      <c r="AM94" s="177"/>
      <c r="AN94" s="178"/>
      <c r="AO94" s="177">
        <v>78</v>
      </c>
      <c r="AP94" s="178"/>
      <c r="AQ94" s="180"/>
      <c r="AR94" s="181"/>
      <c r="AS94" s="180"/>
      <c r="AT94" s="181"/>
      <c r="AU94" s="177"/>
      <c r="AV94" s="178"/>
      <c r="AW94" s="177">
        <v>3</v>
      </c>
      <c r="AX94" s="178"/>
      <c r="AY94" s="177">
        <v>3.5</v>
      </c>
      <c r="AZ94" s="178"/>
      <c r="BA94" s="177">
        <v>3.5</v>
      </c>
      <c r="BB94" s="178"/>
      <c r="BC94" s="177">
        <v>3.5</v>
      </c>
      <c r="BD94" s="178"/>
      <c r="BE94" s="177"/>
      <c r="BF94" s="178"/>
      <c r="BG94" s="177"/>
      <c r="BH94" s="178"/>
      <c r="BI94" s="177"/>
      <c r="BJ94" s="178"/>
    </row>
    <row r="95" spans="1:62" s="54" customFormat="1" ht="12.75">
      <c r="A95" s="174" t="s">
        <v>378</v>
      </c>
      <c r="B95" s="175"/>
      <c r="C95" s="174" t="s">
        <v>379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5"/>
      <c r="V95" s="54">
        <v>215354</v>
      </c>
      <c r="W95" s="179">
        <v>7</v>
      </c>
      <c r="X95" s="178"/>
      <c r="Y95" s="179"/>
      <c r="Z95" s="178"/>
      <c r="AA95" s="177"/>
      <c r="AB95" s="178"/>
      <c r="AC95" s="177"/>
      <c r="AD95" s="178"/>
      <c r="AE95" s="177">
        <v>152</v>
      </c>
      <c r="AF95" s="178"/>
      <c r="AG95" s="179">
        <f t="shared" si="6"/>
        <v>68</v>
      </c>
      <c r="AH95" s="178"/>
      <c r="AI95" s="177">
        <v>42</v>
      </c>
      <c r="AJ95" s="178"/>
      <c r="AK95" s="177"/>
      <c r="AL95" s="178"/>
      <c r="AM95" s="177"/>
      <c r="AN95" s="178"/>
      <c r="AO95" s="177">
        <v>26</v>
      </c>
      <c r="AP95" s="178"/>
      <c r="AQ95" s="180"/>
      <c r="AR95" s="181"/>
      <c r="AS95" s="180"/>
      <c r="AT95" s="181"/>
      <c r="AU95" s="177"/>
      <c r="AV95" s="178"/>
      <c r="AW95" s="177"/>
      <c r="AX95" s="178"/>
      <c r="AY95" s="177"/>
      <c r="AZ95" s="178"/>
      <c r="BA95" s="177"/>
      <c r="BB95" s="178"/>
      <c r="BC95" s="177">
        <v>4</v>
      </c>
      <c r="BD95" s="178"/>
      <c r="BE95" s="177"/>
      <c r="BF95" s="178"/>
      <c r="BG95" s="177"/>
      <c r="BH95" s="178"/>
      <c r="BI95" s="177"/>
      <c r="BJ95" s="178"/>
    </row>
    <row r="96" spans="1:62" s="54" customFormat="1" ht="12.75">
      <c r="A96" s="174" t="s">
        <v>380</v>
      </c>
      <c r="B96" s="175"/>
      <c r="C96" s="174" t="s">
        <v>381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5"/>
      <c r="V96" s="54">
        <v>215358</v>
      </c>
      <c r="W96" s="179"/>
      <c r="X96" s="178"/>
      <c r="Y96" s="179">
        <v>8</v>
      </c>
      <c r="Z96" s="178"/>
      <c r="AA96" s="177"/>
      <c r="AB96" s="178"/>
      <c r="AC96" s="177"/>
      <c r="AD96" s="178"/>
      <c r="AE96" s="177">
        <v>58</v>
      </c>
      <c r="AF96" s="178"/>
      <c r="AG96" s="179">
        <f t="shared" si="6"/>
        <v>34</v>
      </c>
      <c r="AH96" s="178"/>
      <c r="AI96" s="177">
        <v>20</v>
      </c>
      <c r="AJ96" s="178"/>
      <c r="AK96" s="177"/>
      <c r="AL96" s="178"/>
      <c r="AM96" s="177"/>
      <c r="AN96" s="178"/>
      <c r="AO96" s="177">
        <v>14</v>
      </c>
      <c r="AP96" s="178"/>
      <c r="AQ96" s="180"/>
      <c r="AR96" s="181"/>
      <c r="AS96" s="180"/>
      <c r="AT96" s="181"/>
      <c r="AU96" s="177"/>
      <c r="AV96" s="178"/>
      <c r="AW96" s="177"/>
      <c r="AX96" s="178"/>
      <c r="AY96" s="177"/>
      <c r="AZ96" s="178"/>
      <c r="BA96" s="177"/>
      <c r="BB96" s="178"/>
      <c r="BC96" s="177"/>
      <c r="BD96" s="178"/>
      <c r="BE96" s="177">
        <v>2.5</v>
      </c>
      <c r="BF96" s="178"/>
      <c r="BG96" s="177"/>
      <c r="BH96" s="178"/>
      <c r="BI96" s="177"/>
      <c r="BJ96" s="178"/>
    </row>
    <row r="97" spans="1:62" s="54" customFormat="1" ht="12.75">
      <c r="A97" s="174" t="s">
        <v>382</v>
      </c>
      <c r="B97" s="175"/>
      <c r="C97" s="174" t="s">
        <v>383</v>
      </c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5"/>
      <c r="V97" s="54">
        <v>215362</v>
      </c>
      <c r="W97" s="179"/>
      <c r="X97" s="178"/>
      <c r="Y97" s="179">
        <v>5</v>
      </c>
      <c r="Z97" s="178"/>
      <c r="AA97" s="177"/>
      <c r="AB97" s="178"/>
      <c r="AC97" s="177"/>
      <c r="AD97" s="178"/>
      <c r="AE97" s="177">
        <v>50</v>
      </c>
      <c r="AF97" s="178"/>
      <c r="AG97" s="179">
        <f t="shared" si="6"/>
        <v>34</v>
      </c>
      <c r="AH97" s="178"/>
      <c r="AI97" s="177">
        <v>20</v>
      </c>
      <c r="AJ97" s="178"/>
      <c r="AK97" s="177"/>
      <c r="AL97" s="178"/>
      <c r="AM97" s="177"/>
      <c r="AN97" s="178"/>
      <c r="AO97" s="177">
        <v>14</v>
      </c>
      <c r="AP97" s="178"/>
      <c r="AQ97" s="180"/>
      <c r="AR97" s="181"/>
      <c r="AS97" s="180"/>
      <c r="AT97" s="181"/>
      <c r="AU97" s="177"/>
      <c r="AV97" s="178"/>
      <c r="AW97" s="177"/>
      <c r="AX97" s="178"/>
      <c r="AY97" s="177">
        <v>2</v>
      </c>
      <c r="AZ97" s="178"/>
      <c r="BA97" s="177"/>
      <c r="BB97" s="178"/>
      <c r="BC97" s="177"/>
      <c r="BD97" s="178"/>
      <c r="BE97" s="177"/>
      <c r="BF97" s="178"/>
      <c r="BG97" s="177"/>
      <c r="BH97" s="178"/>
      <c r="BI97" s="177"/>
      <c r="BJ97" s="178"/>
    </row>
    <row r="98" spans="1:62" s="54" customFormat="1" ht="12.75">
      <c r="A98" s="174" t="s">
        <v>384</v>
      </c>
      <c r="B98" s="175"/>
      <c r="C98" s="174" t="s">
        <v>385</v>
      </c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5"/>
      <c r="V98" s="54">
        <v>215366</v>
      </c>
      <c r="W98" s="179">
        <v>6</v>
      </c>
      <c r="X98" s="178"/>
      <c r="Y98" s="179"/>
      <c r="Z98" s="178"/>
      <c r="AA98" s="177"/>
      <c r="AB98" s="178"/>
      <c r="AC98" s="177"/>
      <c r="AD98" s="178"/>
      <c r="AE98" s="177">
        <v>100</v>
      </c>
      <c r="AF98" s="178"/>
      <c r="AG98" s="179">
        <f t="shared" si="6"/>
        <v>34</v>
      </c>
      <c r="AH98" s="178"/>
      <c r="AI98" s="177">
        <v>20</v>
      </c>
      <c r="AJ98" s="178"/>
      <c r="AK98" s="177"/>
      <c r="AL98" s="178"/>
      <c r="AM98" s="177"/>
      <c r="AN98" s="178"/>
      <c r="AO98" s="177">
        <v>14</v>
      </c>
      <c r="AP98" s="178"/>
      <c r="AQ98" s="180"/>
      <c r="AR98" s="181"/>
      <c r="AS98" s="180"/>
      <c r="AT98" s="181"/>
      <c r="AU98" s="177"/>
      <c r="AV98" s="178"/>
      <c r="AW98" s="177"/>
      <c r="AX98" s="178"/>
      <c r="AY98" s="177"/>
      <c r="AZ98" s="178"/>
      <c r="BA98" s="177">
        <v>2</v>
      </c>
      <c r="BB98" s="178"/>
      <c r="BC98" s="177"/>
      <c r="BD98" s="178"/>
      <c r="BE98" s="177"/>
      <c r="BF98" s="178"/>
      <c r="BG98" s="177"/>
      <c r="BH98" s="178"/>
      <c r="BI98" s="177"/>
      <c r="BJ98" s="178"/>
    </row>
    <row r="99" spans="1:62" s="54" customFormat="1" ht="12.75">
      <c r="A99" s="174" t="s">
        <v>386</v>
      </c>
      <c r="B99" s="175"/>
      <c r="C99" s="174" t="s">
        <v>387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5"/>
      <c r="V99" s="54">
        <v>215329</v>
      </c>
      <c r="W99" s="179">
        <v>2</v>
      </c>
      <c r="X99" s="178"/>
      <c r="Y99" s="179"/>
      <c r="Z99" s="178"/>
      <c r="AA99" s="177"/>
      <c r="AB99" s="178"/>
      <c r="AC99" s="177"/>
      <c r="AD99" s="178"/>
      <c r="AE99" s="177">
        <v>176</v>
      </c>
      <c r="AF99" s="178"/>
      <c r="AG99" s="179">
        <f t="shared" si="6"/>
        <v>76</v>
      </c>
      <c r="AH99" s="178"/>
      <c r="AI99" s="177">
        <v>50</v>
      </c>
      <c r="AJ99" s="178"/>
      <c r="AK99" s="177"/>
      <c r="AL99" s="178"/>
      <c r="AM99" s="177"/>
      <c r="AN99" s="178"/>
      <c r="AO99" s="177">
        <v>26</v>
      </c>
      <c r="AP99" s="178"/>
      <c r="AQ99" s="180"/>
      <c r="AR99" s="181"/>
      <c r="AS99" s="180">
        <v>4.5</v>
      </c>
      <c r="AT99" s="181"/>
      <c r="AU99" s="177"/>
      <c r="AV99" s="178"/>
      <c r="AW99" s="177"/>
      <c r="AX99" s="178"/>
      <c r="AY99" s="177"/>
      <c r="AZ99" s="178"/>
      <c r="BA99" s="177"/>
      <c r="BB99" s="178"/>
      <c r="BC99" s="177"/>
      <c r="BD99" s="178"/>
      <c r="BE99" s="177"/>
      <c r="BF99" s="178"/>
      <c r="BG99" s="177"/>
      <c r="BH99" s="178"/>
      <c r="BI99" s="177"/>
      <c r="BJ99" s="178"/>
    </row>
    <row r="100" spans="1:62" s="54" customFormat="1" ht="12.75">
      <c r="A100" s="174"/>
      <c r="B100" s="175"/>
      <c r="C100" s="174" t="s">
        <v>391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5"/>
      <c r="V100" s="54">
        <v>215309</v>
      </c>
      <c r="W100" s="179"/>
      <c r="X100" s="178"/>
      <c r="Y100" s="179"/>
      <c r="Z100" s="178"/>
      <c r="AA100" s="177"/>
      <c r="AB100" s="178"/>
      <c r="AC100" s="177"/>
      <c r="AD100" s="178"/>
      <c r="AE100" s="177"/>
      <c r="AF100" s="178"/>
      <c r="AG100" s="179">
        <f t="shared" si="6"/>
        <v>0</v>
      </c>
      <c r="AH100" s="178"/>
      <c r="AI100" s="177"/>
      <c r="AJ100" s="178"/>
      <c r="AK100" s="177"/>
      <c r="AL100" s="178"/>
      <c r="AM100" s="177"/>
      <c r="AN100" s="178"/>
      <c r="AO100" s="177"/>
      <c r="AP100" s="178"/>
      <c r="AQ100" s="180"/>
      <c r="AR100" s="181"/>
      <c r="AS100" s="180"/>
      <c r="AT100" s="181"/>
      <c r="AU100" s="177"/>
      <c r="AV100" s="178"/>
      <c r="AW100" s="177"/>
      <c r="AX100" s="178"/>
      <c r="AY100" s="177"/>
      <c r="AZ100" s="178"/>
      <c r="BA100" s="177"/>
      <c r="BB100" s="178"/>
      <c r="BC100" s="177"/>
      <c r="BD100" s="178"/>
      <c r="BE100" s="177"/>
      <c r="BF100" s="178"/>
      <c r="BG100" s="177"/>
      <c r="BH100" s="178"/>
      <c r="BI100" s="177"/>
      <c r="BJ100" s="178"/>
    </row>
    <row r="101" spans="1:62" s="54" customFormat="1" ht="12.75">
      <c r="A101" s="174" t="s">
        <v>392</v>
      </c>
      <c r="B101" s="175"/>
      <c r="C101" s="174" t="s">
        <v>393</v>
      </c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5"/>
      <c r="V101" s="54">
        <v>215334</v>
      </c>
      <c r="W101" s="179"/>
      <c r="X101" s="178"/>
      <c r="Y101" s="179">
        <v>7</v>
      </c>
      <c r="Z101" s="178"/>
      <c r="AA101" s="177"/>
      <c r="AB101" s="178"/>
      <c r="AC101" s="177"/>
      <c r="AD101" s="178"/>
      <c r="AE101" s="177">
        <v>50</v>
      </c>
      <c r="AF101" s="178"/>
      <c r="AG101" s="179">
        <f t="shared" si="6"/>
        <v>38</v>
      </c>
      <c r="AH101" s="178"/>
      <c r="AI101" s="177">
        <v>26</v>
      </c>
      <c r="AJ101" s="178"/>
      <c r="AK101" s="177"/>
      <c r="AL101" s="178"/>
      <c r="AM101" s="177"/>
      <c r="AN101" s="178"/>
      <c r="AO101" s="177">
        <v>12</v>
      </c>
      <c r="AP101" s="178"/>
      <c r="AQ101" s="180"/>
      <c r="AR101" s="181"/>
      <c r="AS101" s="180"/>
      <c r="AT101" s="181"/>
      <c r="AU101" s="177"/>
      <c r="AV101" s="178"/>
      <c r="AW101" s="177"/>
      <c r="AX101" s="178"/>
      <c r="AY101" s="177"/>
      <c r="AZ101" s="178"/>
      <c r="BA101" s="177"/>
      <c r="BB101" s="178"/>
      <c r="BC101" s="177">
        <v>2.5</v>
      </c>
      <c r="BD101" s="178"/>
      <c r="BE101" s="177"/>
      <c r="BF101" s="178"/>
      <c r="BG101" s="177"/>
      <c r="BH101" s="178"/>
      <c r="BI101" s="177"/>
      <c r="BJ101" s="178"/>
    </row>
    <row r="102" spans="1:62" s="54" customFormat="1" ht="12.75">
      <c r="A102" s="174" t="s">
        <v>394</v>
      </c>
      <c r="B102" s="175"/>
      <c r="C102" s="174" t="s">
        <v>395</v>
      </c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5"/>
      <c r="V102" s="54">
        <v>215339</v>
      </c>
      <c r="W102" s="179">
        <v>3</v>
      </c>
      <c r="X102" s="178"/>
      <c r="Y102" s="179"/>
      <c r="Z102" s="178"/>
      <c r="AA102" s="177"/>
      <c r="AB102" s="178"/>
      <c r="AC102" s="177"/>
      <c r="AD102" s="178"/>
      <c r="AE102" s="177">
        <v>148</v>
      </c>
      <c r="AF102" s="178"/>
      <c r="AG102" s="179">
        <f t="shared" si="6"/>
        <v>68</v>
      </c>
      <c r="AH102" s="178"/>
      <c r="AI102" s="177">
        <v>42</v>
      </c>
      <c r="AJ102" s="178"/>
      <c r="AK102" s="177"/>
      <c r="AL102" s="178"/>
      <c r="AM102" s="177"/>
      <c r="AN102" s="178"/>
      <c r="AO102" s="177">
        <v>26</v>
      </c>
      <c r="AP102" s="178"/>
      <c r="AQ102" s="180"/>
      <c r="AR102" s="181"/>
      <c r="AS102" s="180"/>
      <c r="AT102" s="181"/>
      <c r="AU102" s="177">
        <v>4</v>
      </c>
      <c r="AV102" s="178"/>
      <c r="AW102" s="177"/>
      <c r="AX102" s="178"/>
      <c r="AY102" s="177"/>
      <c r="AZ102" s="178"/>
      <c r="BA102" s="177"/>
      <c r="BB102" s="178"/>
      <c r="BC102" s="177"/>
      <c r="BD102" s="178"/>
      <c r="BE102" s="177"/>
      <c r="BF102" s="178"/>
      <c r="BG102" s="177"/>
      <c r="BH102" s="178"/>
      <c r="BI102" s="177"/>
      <c r="BJ102" s="178"/>
    </row>
    <row r="103" spans="1:62" s="54" customFormat="1" ht="12.75">
      <c r="A103" s="174" t="s">
        <v>396</v>
      </c>
      <c r="B103" s="175"/>
      <c r="C103" s="174" t="s">
        <v>397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5"/>
      <c r="V103" s="54">
        <v>215343</v>
      </c>
      <c r="W103" s="179">
        <v>9</v>
      </c>
      <c r="X103" s="178"/>
      <c r="Y103" s="179"/>
      <c r="Z103" s="178"/>
      <c r="AA103" s="177"/>
      <c r="AB103" s="178"/>
      <c r="AC103" s="177"/>
      <c r="AD103" s="178"/>
      <c r="AE103" s="177">
        <v>100</v>
      </c>
      <c r="AF103" s="178"/>
      <c r="AG103" s="179">
        <f t="shared" si="6"/>
        <v>34</v>
      </c>
      <c r="AH103" s="178"/>
      <c r="AI103" s="177">
        <v>24</v>
      </c>
      <c r="AJ103" s="178"/>
      <c r="AK103" s="177"/>
      <c r="AL103" s="178"/>
      <c r="AM103" s="177"/>
      <c r="AN103" s="178"/>
      <c r="AO103" s="177">
        <v>10</v>
      </c>
      <c r="AP103" s="178"/>
      <c r="AQ103" s="180"/>
      <c r="AR103" s="181"/>
      <c r="AS103" s="180"/>
      <c r="AT103" s="181"/>
      <c r="AU103" s="177"/>
      <c r="AV103" s="178"/>
      <c r="AW103" s="177"/>
      <c r="AX103" s="178"/>
      <c r="AY103" s="177"/>
      <c r="AZ103" s="178"/>
      <c r="BA103" s="177"/>
      <c r="BB103" s="178"/>
      <c r="BC103" s="177"/>
      <c r="BD103" s="178"/>
      <c r="BE103" s="177"/>
      <c r="BF103" s="178"/>
      <c r="BG103" s="177">
        <v>2.5</v>
      </c>
      <c r="BH103" s="178"/>
      <c r="BI103" s="177"/>
      <c r="BJ103" s="178"/>
    </row>
    <row r="104" spans="1:62" s="54" customFormat="1" ht="12.75">
      <c r="A104" s="174"/>
      <c r="B104" s="175"/>
      <c r="C104" s="174" t="s">
        <v>339</v>
      </c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5"/>
      <c r="V104" s="54">
        <v>215307</v>
      </c>
      <c r="W104" s="179"/>
      <c r="X104" s="178"/>
      <c r="Y104" s="179"/>
      <c r="Z104" s="178"/>
      <c r="AA104" s="177"/>
      <c r="AB104" s="178"/>
      <c r="AC104" s="177"/>
      <c r="AD104" s="178"/>
      <c r="AE104" s="177"/>
      <c r="AF104" s="178"/>
      <c r="AG104" s="179">
        <f t="shared" si="6"/>
        <v>0</v>
      </c>
      <c r="AH104" s="178"/>
      <c r="AI104" s="177"/>
      <c r="AJ104" s="178"/>
      <c r="AK104" s="177"/>
      <c r="AL104" s="178"/>
      <c r="AM104" s="177"/>
      <c r="AN104" s="178"/>
      <c r="AO104" s="177"/>
      <c r="AP104" s="178"/>
      <c r="AQ104" s="180"/>
      <c r="AR104" s="181"/>
      <c r="AS104" s="180"/>
      <c r="AT104" s="181"/>
      <c r="AU104" s="177"/>
      <c r="AV104" s="178"/>
      <c r="AW104" s="177"/>
      <c r="AX104" s="178"/>
      <c r="AY104" s="177"/>
      <c r="AZ104" s="178"/>
      <c r="BA104" s="177"/>
      <c r="BB104" s="178"/>
      <c r="BC104" s="177"/>
      <c r="BD104" s="178"/>
      <c r="BE104" s="177"/>
      <c r="BF104" s="178"/>
      <c r="BG104" s="177"/>
      <c r="BH104" s="178"/>
      <c r="BI104" s="177"/>
      <c r="BJ104" s="178"/>
    </row>
    <row r="105" spans="1:62" s="54" customFormat="1" ht="12.75">
      <c r="A105" s="174" t="s">
        <v>398</v>
      </c>
      <c r="B105" s="175"/>
      <c r="C105" s="174" t="s">
        <v>399</v>
      </c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5"/>
      <c r="V105" s="54">
        <v>215347</v>
      </c>
      <c r="W105" s="179">
        <v>1</v>
      </c>
      <c r="X105" s="178"/>
      <c r="Y105" s="179"/>
      <c r="Z105" s="178"/>
      <c r="AA105" s="177"/>
      <c r="AB105" s="178"/>
      <c r="AC105" s="177"/>
      <c r="AD105" s="178"/>
      <c r="AE105" s="177">
        <v>164</v>
      </c>
      <c r="AF105" s="178"/>
      <c r="AG105" s="179">
        <f t="shared" si="6"/>
        <v>68</v>
      </c>
      <c r="AH105" s="178"/>
      <c r="AI105" s="177">
        <v>40</v>
      </c>
      <c r="AJ105" s="178"/>
      <c r="AK105" s="177"/>
      <c r="AL105" s="178"/>
      <c r="AM105" s="177"/>
      <c r="AN105" s="178"/>
      <c r="AO105" s="177">
        <v>28</v>
      </c>
      <c r="AP105" s="178"/>
      <c r="AQ105" s="180">
        <v>4</v>
      </c>
      <c r="AR105" s="181"/>
      <c r="AS105" s="180"/>
      <c r="AT105" s="181"/>
      <c r="AU105" s="177"/>
      <c r="AV105" s="178"/>
      <c r="AW105" s="177"/>
      <c r="AX105" s="178"/>
      <c r="AY105" s="177"/>
      <c r="AZ105" s="178"/>
      <c r="BA105" s="177"/>
      <c r="BB105" s="178"/>
      <c r="BC105" s="177"/>
      <c r="BD105" s="178"/>
      <c r="BE105" s="177"/>
      <c r="BF105" s="178"/>
      <c r="BG105" s="177"/>
      <c r="BH105" s="178"/>
      <c r="BI105" s="177"/>
      <c r="BJ105" s="178"/>
    </row>
    <row r="106" spans="1:62" s="54" customFormat="1" ht="12.75">
      <c r="A106" s="174" t="s">
        <v>400</v>
      </c>
      <c r="B106" s="175"/>
      <c r="C106" s="174" t="s">
        <v>401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5"/>
      <c r="V106" s="54">
        <v>215351</v>
      </c>
      <c r="W106" s="179"/>
      <c r="X106" s="178"/>
      <c r="Y106" s="179">
        <v>8</v>
      </c>
      <c r="Z106" s="178"/>
      <c r="AA106" s="177"/>
      <c r="AB106" s="178"/>
      <c r="AC106" s="177"/>
      <c r="AD106" s="178"/>
      <c r="AE106" s="177">
        <v>30</v>
      </c>
      <c r="AF106" s="178"/>
      <c r="AG106" s="179">
        <f t="shared" si="6"/>
        <v>22</v>
      </c>
      <c r="AH106" s="178"/>
      <c r="AI106" s="177">
        <v>22</v>
      </c>
      <c r="AJ106" s="178"/>
      <c r="AK106" s="177"/>
      <c r="AL106" s="178"/>
      <c r="AM106" s="177"/>
      <c r="AN106" s="178"/>
      <c r="AO106" s="177"/>
      <c r="AP106" s="178"/>
      <c r="AQ106" s="180"/>
      <c r="AR106" s="181"/>
      <c r="AS106" s="180"/>
      <c r="AT106" s="181"/>
      <c r="AU106" s="177"/>
      <c r="AV106" s="178"/>
      <c r="AW106" s="177"/>
      <c r="AX106" s="178"/>
      <c r="AY106" s="177"/>
      <c r="AZ106" s="178"/>
      <c r="BA106" s="177"/>
      <c r="BB106" s="178"/>
      <c r="BC106" s="177"/>
      <c r="BD106" s="178"/>
      <c r="BE106" s="177">
        <v>2</v>
      </c>
      <c r="BF106" s="178"/>
      <c r="BG106" s="177"/>
      <c r="BH106" s="178"/>
      <c r="BI106" s="177"/>
      <c r="BJ106" s="178"/>
    </row>
    <row r="107" spans="1:62" s="54" customFormat="1" ht="12.75">
      <c r="A107" s="174" t="s">
        <v>402</v>
      </c>
      <c r="B107" s="175"/>
      <c r="C107" s="174" t="s">
        <v>403</v>
      </c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5"/>
      <c r="V107" s="54">
        <v>215355</v>
      </c>
      <c r="W107" s="179"/>
      <c r="X107" s="178"/>
      <c r="Y107" s="179">
        <v>6</v>
      </c>
      <c r="Z107" s="178"/>
      <c r="AA107" s="177"/>
      <c r="AB107" s="178"/>
      <c r="AC107" s="177"/>
      <c r="AD107" s="178"/>
      <c r="AE107" s="177">
        <v>48</v>
      </c>
      <c r="AF107" s="178"/>
      <c r="AG107" s="179">
        <f t="shared" si="6"/>
        <v>36</v>
      </c>
      <c r="AH107" s="178"/>
      <c r="AI107" s="177">
        <v>26</v>
      </c>
      <c r="AJ107" s="178"/>
      <c r="AK107" s="177"/>
      <c r="AL107" s="178"/>
      <c r="AM107" s="177"/>
      <c r="AN107" s="178"/>
      <c r="AO107" s="177">
        <v>10</v>
      </c>
      <c r="AP107" s="178"/>
      <c r="AQ107" s="180"/>
      <c r="AR107" s="181"/>
      <c r="AS107" s="180"/>
      <c r="AT107" s="181"/>
      <c r="AU107" s="177"/>
      <c r="AV107" s="178"/>
      <c r="AW107" s="177"/>
      <c r="AX107" s="178"/>
      <c r="AY107" s="177"/>
      <c r="AZ107" s="178"/>
      <c r="BA107" s="177">
        <v>2</v>
      </c>
      <c r="BB107" s="178"/>
      <c r="BC107" s="177"/>
      <c r="BD107" s="178"/>
      <c r="BE107" s="177"/>
      <c r="BF107" s="178"/>
      <c r="BG107" s="177"/>
      <c r="BH107" s="178"/>
      <c r="BI107" s="177"/>
      <c r="BJ107" s="178"/>
    </row>
    <row r="108" spans="1:62" s="54" customFormat="1" ht="12.75">
      <c r="A108" s="174" t="s">
        <v>404</v>
      </c>
      <c r="B108" s="175"/>
      <c r="C108" s="174" t="s">
        <v>405</v>
      </c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5"/>
      <c r="V108" s="54">
        <v>215359</v>
      </c>
      <c r="W108" s="179">
        <v>5</v>
      </c>
      <c r="X108" s="178"/>
      <c r="Y108" s="179" t="s">
        <v>418</v>
      </c>
      <c r="Z108" s="178"/>
      <c r="AA108" s="177"/>
      <c r="AB108" s="178"/>
      <c r="AC108" s="177"/>
      <c r="AD108" s="178"/>
      <c r="AE108" s="177">
        <v>408</v>
      </c>
      <c r="AF108" s="178"/>
      <c r="AG108" s="179">
        <f t="shared" si="6"/>
        <v>196</v>
      </c>
      <c r="AH108" s="178"/>
      <c r="AI108" s="177">
        <v>138</v>
      </c>
      <c r="AJ108" s="178"/>
      <c r="AK108" s="177"/>
      <c r="AL108" s="178"/>
      <c r="AM108" s="177"/>
      <c r="AN108" s="178"/>
      <c r="AO108" s="177">
        <v>58</v>
      </c>
      <c r="AP108" s="178"/>
      <c r="AQ108" s="180"/>
      <c r="AR108" s="181"/>
      <c r="AS108" s="180">
        <v>2</v>
      </c>
      <c r="AT108" s="181"/>
      <c r="AU108" s="177"/>
      <c r="AV108" s="178"/>
      <c r="AW108" s="177">
        <v>2.5</v>
      </c>
      <c r="AX108" s="178"/>
      <c r="AY108" s="177">
        <v>3</v>
      </c>
      <c r="AZ108" s="178"/>
      <c r="BA108" s="177"/>
      <c r="BB108" s="178"/>
      <c r="BC108" s="177"/>
      <c r="BD108" s="178"/>
      <c r="BE108" s="177"/>
      <c r="BF108" s="178"/>
      <c r="BG108" s="177">
        <v>4.5</v>
      </c>
      <c r="BH108" s="178"/>
      <c r="BI108" s="177"/>
      <c r="BJ108" s="178"/>
    </row>
    <row r="109" spans="1:62" s="54" customFormat="1" ht="12.75">
      <c r="A109" s="174" t="s">
        <v>406</v>
      </c>
      <c r="B109" s="175"/>
      <c r="C109" s="174" t="s">
        <v>407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5"/>
      <c r="V109" s="54">
        <v>215363</v>
      </c>
      <c r="W109" s="179">
        <v>7</v>
      </c>
      <c r="X109" s="178"/>
      <c r="Y109" s="179"/>
      <c r="Z109" s="178"/>
      <c r="AA109" s="177"/>
      <c r="AB109" s="178"/>
      <c r="AC109" s="177"/>
      <c r="AD109" s="178"/>
      <c r="AE109" s="177">
        <v>112</v>
      </c>
      <c r="AF109" s="178"/>
      <c r="AG109" s="179">
        <f t="shared" si="6"/>
        <v>40</v>
      </c>
      <c r="AH109" s="178"/>
      <c r="AI109" s="177">
        <v>30</v>
      </c>
      <c r="AJ109" s="178"/>
      <c r="AK109" s="177">
        <v>6</v>
      </c>
      <c r="AL109" s="178"/>
      <c r="AM109" s="177"/>
      <c r="AN109" s="178"/>
      <c r="AO109" s="177">
        <v>4</v>
      </c>
      <c r="AP109" s="178"/>
      <c r="AQ109" s="180"/>
      <c r="AR109" s="181"/>
      <c r="AS109" s="180"/>
      <c r="AT109" s="181"/>
      <c r="AU109" s="177"/>
      <c r="AV109" s="178"/>
      <c r="AW109" s="177"/>
      <c r="AX109" s="178"/>
      <c r="AY109" s="177"/>
      <c r="AZ109" s="178"/>
      <c r="BA109" s="177"/>
      <c r="BB109" s="178"/>
      <c r="BC109" s="177">
        <v>2.5</v>
      </c>
      <c r="BD109" s="178"/>
      <c r="BE109" s="177"/>
      <c r="BF109" s="178"/>
      <c r="BG109" s="177"/>
      <c r="BH109" s="178"/>
      <c r="BI109" s="177"/>
      <c r="BJ109" s="178"/>
    </row>
    <row r="110" spans="1:62" s="54" customFormat="1" ht="12.75">
      <c r="A110" s="174" t="s">
        <v>408</v>
      </c>
      <c r="B110" s="175"/>
      <c r="C110" s="174" t="s">
        <v>409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5"/>
      <c r="V110" s="54">
        <v>215367</v>
      </c>
      <c r="W110" s="179"/>
      <c r="X110" s="178"/>
      <c r="Y110" s="179">
        <v>1</v>
      </c>
      <c r="Z110" s="178"/>
      <c r="AA110" s="177"/>
      <c r="AB110" s="178"/>
      <c r="AC110" s="177"/>
      <c r="AD110" s="178"/>
      <c r="AE110" s="177">
        <v>48</v>
      </c>
      <c r="AF110" s="178"/>
      <c r="AG110" s="179">
        <f t="shared" si="6"/>
        <v>36</v>
      </c>
      <c r="AH110" s="178"/>
      <c r="AI110" s="177">
        <v>28</v>
      </c>
      <c r="AJ110" s="178"/>
      <c r="AK110" s="177"/>
      <c r="AL110" s="178"/>
      <c r="AM110" s="177"/>
      <c r="AN110" s="178"/>
      <c r="AO110" s="177">
        <v>8</v>
      </c>
      <c r="AP110" s="178"/>
      <c r="AQ110" s="180">
        <v>2</v>
      </c>
      <c r="AR110" s="181"/>
      <c r="AS110" s="180"/>
      <c r="AT110" s="181"/>
      <c r="AU110" s="177"/>
      <c r="AV110" s="178"/>
      <c r="AW110" s="177"/>
      <c r="AX110" s="178"/>
      <c r="AY110" s="177"/>
      <c r="AZ110" s="178"/>
      <c r="BA110" s="177"/>
      <c r="BB110" s="178"/>
      <c r="BC110" s="177"/>
      <c r="BD110" s="178"/>
      <c r="BE110" s="177"/>
      <c r="BF110" s="178"/>
      <c r="BG110" s="177"/>
      <c r="BH110" s="178"/>
      <c r="BI110" s="177"/>
      <c r="BJ110" s="178"/>
    </row>
    <row r="111" spans="1:62" s="54" customFormat="1" ht="12.75">
      <c r="A111" s="174" t="s">
        <v>410</v>
      </c>
      <c r="B111" s="175"/>
      <c r="C111" s="174" t="s">
        <v>411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5"/>
      <c r="V111" s="54">
        <v>215330</v>
      </c>
      <c r="W111" s="179">
        <v>6</v>
      </c>
      <c r="X111" s="178"/>
      <c r="Y111" s="179"/>
      <c r="Z111" s="178"/>
      <c r="AA111" s="177"/>
      <c r="AB111" s="178"/>
      <c r="AC111" s="177"/>
      <c r="AD111" s="178"/>
      <c r="AE111" s="177">
        <v>154</v>
      </c>
      <c r="AF111" s="178"/>
      <c r="AG111" s="179">
        <f t="shared" si="6"/>
        <v>62</v>
      </c>
      <c r="AH111" s="178"/>
      <c r="AI111" s="177">
        <v>40</v>
      </c>
      <c r="AJ111" s="178"/>
      <c r="AK111" s="177"/>
      <c r="AL111" s="178"/>
      <c r="AM111" s="177"/>
      <c r="AN111" s="178"/>
      <c r="AO111" s="177">
        <v>22</v>
      </c>
      <c r="AP111" s="178"/>
      <c r="AQ111" s="180"/>
      <c r="AR111" s="181"/>
      <c r="AS111" s="180"/>
      <c r="AT111" s="181"/>
      <c r="AU111" s="177"/>
      <c r="AV111" s="178"/>
      <c r="AW111" s="177"/>
      <c r="AX111" s="178"/>
      <c r="AY111" s="177"/>
      <c r="AZ111" s="178"/>
      <c r="BA111" s="177">
        <v>3.5</v>
      </c>
      <c r="BB111" s="178"/>
      <c r="BC111" s="177"/>
      <c r="BD111" s="178"/>
      <c r="BE111" s="177"/>
      <c r="BF111" s="178"/>
      <c r="BG111" s="177"/>
      <c r="BH111" s="178"/>
      <c r="BI111" s="177"/>
      <c r="BJ111" s="178"/>
    </row>
    <row r="112" spans="1:62" s="54" customFormat="1" ht="12.75">
      <c r="A112" s="174" t="s">
        <v>412</v>
      </c>
      <c r="B112" s="175"/>
      <c r="C112" s="174" t="s">
        <v>413</v>
      </c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5"/>
      <c r="V112" s="54">
        <v>215335</v>
      </c>
      <c r="W112" s="179">
        <v>6</v>
      </c>
      <c r="X112" s="178"/>
      <c r="Y112" s="179"/>
      <c r="Z112" s="178"/>
      <c r="AA112" s="177"/>
      <c r="AB112" s="178"/>
      <c r="AC112" s="177"/>
      <c r="AD112" s="178"/>
      <c r="AE112" s="177">
        <v>112</v>
      </c>
      <c r="AF112" s="178"/>
      <c r="AG112" s="179">
        <f t="shared" si="6"/>
        <v>40</v>
      </c>
      <c r="AH112" s="178"/>
      <c r="AI112" s="177"/>
      <c r="AJ112" s="178"/>
      <c r="AK112" s="177"/>
      <c r="AL112" s="178"/>
      <c r="AM112" s="177">
        <v>40</v>
      </c>
      <c r="AN112" s="178"/>
      <c r="AO112" s="177"/>
      <c r="AP112" s="178"/>
      <c r="AQ112" s="180"/>
      <c r="AR112" s="181"/>
      <c r="AS112" s="180"/>
      <c r="AT112" s="181"/>
      <c r="AU112" s="177"/>
      <c r="AV112" s="178"/>
      <c r="AW112" s="177"/>
      <c r="AX112" s="178"/>
      <c r="AY112" s="177"/>
      <c r="AZ112" s="178"/>
      <c r="BA112" s="177">
        <v>2.5</v>
      </c>
      <c r="BB112" s="178"/>
      <c r="BC112" s="177"/>
      <c r="BD112" s="178"/>
      <c r="BE112" s="177"/>
      <c r="BF112" s="178"/>
      <c r="BG112" s="177"/>
      <c r="BH112" s="178"/>
      <c r="BI112" s="177"/>
      <c r="BJ112" s="178"/>
    </row>
    <row r="113" spans="1:62" s="54" customFormat="1" ht="12.75">
      <c r="A113" s="174" t="s">
        <v>414</v>
      </c>
      <c r="B113" s="175"/>
      <c r="C113" s="174" t="s">
        <v>415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5"/>
      <c r="V113" s="54">
        <v>215340</v>
      </c>
      <c r="W113" s="179"/>
      <c r="X113" s="178"/>
      <c r="Y113" s="179">
        <v>4</v>
      </c>
      <c r="Z113" s="178"/>
      <c r="AA113" s="177"/>
      <c r="AB113" s="178"/>
      <c r="AC113" s="177"/>
      <c r="AD113" s="178"/>
      <c r="AE113" s="177">
        <v>52</v>
      </c>
      <c r="AF113" s="178"/>
      <c r="AG113" s="179">
        <f t="shared" si="6"/>
        <v>40</v>
      </c>
      <c r="AH113" s="178"/>
      <c r="AI113" s="177">
        <v>40</v>
      </c>
      <c r="AJ113" s="178"/>
      <c r="AK113" s="177"/>
      <c r="AL113" s="178"/>
      <c r="AM113" s="177"/>
      <c r="AN113" s="178"/>
      <c r="AO113" s="177"/>
      <c r="AP113" s="178"/>
      <c r="AQ113" s="180"/>
      <c r="AR113" s="181"/>
      <c r="AS113" s="180"/>
      <c r="AT113" s="181"/>
      <c r="AU113" s="177"/>
      <c r="AV113" s="178"/>
      <c r="AW113" s="177">
        <v>2.5</v>
      </c>
      <c r="AX113" s="178"/>
      <c r="AY113" s="177"/>
      <c r="AZ113" s="178"/>
      <c r="BA113" s="177"/>
      <c r="BB113" s="178"/>
      <c r="BC113" s="177"/>
      <c r="BD113" s="178"/>
      <c r="BE113" s="177"/>
      <c r="BF113" s="178"/>
      <c r="BG113" s="177"/>
      <c r="BH113" s="178"/>
      <c r="BI113" s="177"/>
      <c r="BJ113" s="178"/>
    </row>
    <row r="114" spans="1:62" s="54" customFormat="1" ht="12.75">
      <c r="A114" s="174" t="s">
        <v>416</v>
      </c>
      <c r="B114" s="175"/>
      <c r="C114" s="174" t="s">
        <v>417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5"/>
      <c r="V114" s="54">
        <v>215344</v>
      </c>
      <c r="W114" s="179"/>
      <c r="X114" s="178"/>
      <c r="Y114" s="179">
        <v>5</v>
      </c>
      <c r="Z114" s="178"/>
      <c r="AA114" s="177"/>
      <c r="AB114" s="178"/>
      <c r="AC114" s="177"/>
      <c r="AD114" s="178"/>
      <c r="AE114" s="177">
        <v>46</v>
      </c>
      <c r="AF114" s="178"/>
      <c r="AG114" s="179">
        <f t="shared" si="6"/>
        <v>34</v>
      </c>
      <c r="AH114" s="178"/>
      <c r="AI114" s="177">
        <v>24</v>
      </c>
      <c r="AJ114" s="178"/>
      <c r="AK114" s="177"/>
      <c r="AL114" s="178"/>
      <c r="AM114" s="177"/>
      <c r="AN114" s="178"/>
      <c r="AO114" s="177">
        <v>10</v>
      </c>
      <c r="AP114" s="178"/>
      <c r="AQ114" s="180"/>
      <c r="AR114" s="181"/>
      <c r="AS114" s="180"/>
      <c r="AT114" s="181"/>
      <c r="AU114" s="177"/>
      <c r="AV114" s="178"/>
      <c r="AW114" s="177"/>
      <c r="AX114" s="178"/>
      <c r="AY114" s="177">
        <v>2</v>
      </c>
      <c r="AZ114" s="178"/>
      <c r="BA114" s="177"/>
      <c r="BB114" s="178"/>
      <c r="BC114" s="177"/>
      <c r="BD114" s="178"/>
      <c r="BE114" s="177"/>
      <c r="BF114" s="178"/>
      <c r="BG114" s="177"/>
      <c r="BH114" s="178"/>
      <c r="BI114" s="177"/>
      <c r="BJ114" s="178"/>
    </row>
    <row r="115" spans="1:62" s="54" customFormat="1" ht="12.75">
      <c r="A115" s="174" t="s">
        <v>419</v>
      </c>
      <c r="B115" s="175"/>
      <c r="C115" s="174" t="s">
        <v>420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5"/>
      <c r="V115" s="54">
        <v>215348</v>
      </c>
      <c r="W115" s="179"/>
      <c r="X115" s="178"/>
      <c r="Y115" s="179">
        <v>3</v>
      </c>
      <c r="Z115" s="178"/>
      <c r="AA115" s="177"/>
      <c r="AB115" s="178"/>
      <c r="AC115" s="177"/>
      <c r="AD115" s="178"/>
      <c r="AE115" s="177">
        <v>46</v>
      </c>
      <c r="AF115" s="178"/>
      <c r="AG115" s="179">
        <f t="shared" si="6"/>
        <v>34</v>
      </c>
      <c r="AH115" s="178"/>
      <c r="AI115" s="177">
        <v>22</v>
      </c>
      <c r="AJ115" s="178"/>
      <c r="AK115" s="177"/>
      <c r="AL115" s="178"/>
      <c r="AM115" s="177"/>
      <c r="AN115" s="178"/>
      <c r="AO115" s="177">
        <v>12</v>
      </c>
      <c r="AP115" s="178"/>
      <c r="AQ115" s="180"/>
      <c r="AR115" s="181"/>
      <c r="AS115" s="180"/>
      <c r="AT115" s="181"/>
      <c r="AU115" s="177">
        <v>2</v>
      </c>
      <c r="AV115" s="178"/>
      <c r="AW115" s="177"/>
      <c r="AX115" s="178"/>
      <c r="AY115" s="177"/>
      <c r="AZ115" s="178"/>
      <c r="BA115" s="177"/>
      <c r="BB115" s="178"/>
      <c r="BC115" s="177"/>
      <c r="BD115" s="178"/>
      <c r="BE115" s="177"/>
      <c r="BF115" s="178"/>
      <c r="BG115" s="177"/>
      <c r="BH115" s="178"/>
      <c r="BI115" s="177"/>
      <c r="BJ115" s="178"/>
    </row>
    <row r="116" spans="1:62" s="54" customFormat="1" ht="12.75">
      <c r="A116" s="174"/>
      <c r="B116" s="175"/>
      <c r="C116" s="174" t="s">
        <v>421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5"/>
      <c r="V116" s="54">
        <v>215315</v>
      </c>
      <c r="W116" s="179"/>
      <c r="X116" s="178"/>
      <c r="Y116" s="179"/>
      <c r="Z116" s="178"/>
      <c r="AA116" s="177"/>
      <c r="AB116" s="178"/>
      <c r="AC116" s="177"/>
      <c r="AD116" s="178"/>
      <c r="AE116" s="177"/>
      <c r="AF116" s="178"/>
      <c r="AG116" s="179">
        <f t="shared" si="6"/>
        <v>0</v>
      </c>
      <c r="AH116" s="178"/>
      <c r="AI116" s="177"/>
      <c r="AJ116" s="178"/>
      <c r="AK116" s="177"/>
      <c r="AL116" s="178"/>
      <c r="AM116" s="177"/>
      <c r="AN116" s="178"/>
      <c r="AO116" s="177"/>
      <c r="AP116" s="178"/>
      <c r="AQ116" s="180"/>
      <c r="AR116" s="181"/>
      <c r="AS116" s="180"/>
      <c r="AT116" s="181"/>
      <c r="AU116" s="177"/>
      <c r="AV116" s="178"/>
      <c r="AW116" s="177"/>
      <c r="AX116" s="178"/>
      <c r="AY116" s="177"/>
      <c r="AZ116" s="178"/>
      <c r="BA116" s="177"/>
      <c r="BB116" s="178"/>
      <c r="BC116" s="177"/>
      <c r="BD116" s="178"/>
      <c r="BE116" s="177"/>
      <c r="BF116" s="178"/>
      <c r="BG116" s="177"/>
      <c r="BH116" s="178"/>
      <c r="BI116" s="177"/>
      <c r="BJ116" s="178"/>
    </row>
    <row r="117" spans="1:62" s="54" customFormat="1" ht="12.75">
      <c r="A117" s="174"/>
      <c r="B117" s="175"/>
      <c r="C117" s="174" t="s">
        <v>422</v>
      </c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5"/>
      <c r="V117" s="54">
        <v>215316</v>
      </c>
      <c r="W117" s="179"/>
      <c r="X117" s="178"/>
      <c r="Y117" s="179"/>
      <c r="Z117" s="178"/>
      <c r="AA117" s="177"/>
      <c r="AB117" s="178"/>
      <c r="AC117" s="177"/>
      <c r="AD117" s="178"/>
      <c r="AE117" s="177"/>
      <c r="AF117" s="178"/>
      <c r="AG117" s="179">
        <f t="shared" si="6"/>
        <v>0</v>
      </c>
      <c r="AH117" s="178"/>
      <c r="AI117" s="177"/>
      <c r="AJ117" s="178"/>
      <c r="AK117" s="177"/>
      <c r="AL117" s="178"/>
      <c r="AM117" s="177"/>
      <c r="AN117" s="178"/>
      <c r="AO117" s="177"/>
      <c r="AP117" s="178"/>
      <c r="AQ117" s="180"/>
      <c r="AR117" s="181"/>
      <c r="AS117" s="180"/>
      <c r="AT117" s="181"/>
      <c r="AU117" s="177"/>
      <c r="AV117" s="178"/>
      <c r="AW117" s="177"/>
      <c r="AX117" s="178"/>
      <c r="AY117" s="177"/>
      <c r="AZ117" s="178"/>
      <c r="BA117" s="177"/>
      <c r="BB117" s="178"/>
      <c r="BC117" s="177"/>
      <c r="BD117" s="178"/>
      <c r="BE117" s="177"/>
      <c r="BF117" s="178"/>
      <c r="BG117" s="177"/>
      <c r="BH117" s="178"/>
      <c r="BI117" s="177"/>
      <c r="BJ117" s="178"/>
    </row>
    <row r="118" spans="1:62" s="54" customFormat="1" ht="12.75">
      <c r="A118" s="174" t="s">
        <v>423</v>
      </c>
      <c r="B118" s="175"/>
      <c r="C118" s="174" t="s">
        <v>424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5"/>
      <c r="V118" s="54">
        <v>215352</v>
      </c>
      <c r="W118" s="179"/>
      <c r="X118" s="178"/>
      <c r="Y118" s="179">
        <v>3</v>
      </c>
      <c r="Z118" s="178"/>
      <c r="AA118" s="177"/>
      <c r="AB118" s="178"/>
      <c r="AC118" s="177"/>
      <c r="AD118" s="178"/>
      <c r="AE118" s="177">
        <v>40</v>
      </c>
      <c r="AF118" s="178"/>
      <c r="AG118" s="179">
        <f t="shared" si="6"/>
        <v>30</v>
      </c>
      <c r="AH118" s="178"/>
      <c r="AI118" s="177">
        <v>20</v>
      </c>
      <c r="AJ118" s="178"/>
      <c r="AK118" s="177"/>
      <c r="AL118" s="178"/>
      <c r="AM118" s="177"/>
      <c r="AN118" s="178"/>
      <c r="AO118" s="177">
        <v>10</v>
      </c>
      <c r="AP118" s="178"/>
      <c r="AQ118" s="180"/>
      <c r="AR118" s="181"/>
      <c r="AS118" s="180"/>
      <c r="AT118" s="181"/>
      <c r="AU118" s="177">
        <v>2</v>
      </c>
      <c r="AV118" s="178"/>
      <c r="AW118" s="177"/>
      <c r="AX118" s="178"/>
      <c r="AY118" s="177"/>
      <c r="AZ118" s="178"/>
      <c r="BA118" s="177"/>
      <c r="BB118" s="178"/>
      <c r="BC118" s="177"/>
      <c r="BD118" s="178"/>
      <c r="BE118" s="177"/>
      <c r="BF118" s="178"/>
      <c r="BG118" s="177"/>
      <c r="BH118" s="178"/>
      <c r="BI118" s="177"/>
      <c r="BJ118" s="178"/>
    </row>
    <row r="119" spans="1:62" s="54" customFormat="1" ht="12.75">
      <c r="A119" s="174"/>
      <c r="B119" s="175"/>
      <c r="C119" s="174" t="s">
        <v>425</v>
      </c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5"/>
      <c r="V119" s="54">
        <v>215313</v>
      </c>
      <c r="W119" s="179"/>
      <c r="X119" s="178"/>
      <c r="Y119" s="179"/>
      <c r="Z119" s="178"/>
      <c r="AA119" s="177"/>
      <c r="AB119" s="178"/>
      <c r="AC119" s="177"/>
      <c r="AD119" s="178"/>
      <c r="AE119" s="177"/>
      <c r="AF119" s="178"/>
      <c r="AG119" s="179">
        <f t="shared" si="6"/>
        <v>0</v>
      </c>
      <c r="AH119" s="178"/>
      <c r="AI119" s="177"/>
      <c r="AJ119" s="178"/>
      <c r="AK119" s="177"/>
      <c r="AL119" s="178"/>
      <c r="AM119" s="177"/>
      <c r="AN119" s="178"/>
      <c r="AO119" s="177"/>
      <c r="AP119" s="178"/>
      <c r="AQ119" s="180"/>
      <c r="AR119" s="181"/>
      <c r="AS119" s="180"/>
      <c r="AT119" s="181"/>
      <c r="AU119" s="177"/>
      <c r="AV119" s="178"/>
      <c r="AW119" s="177"/>
      <c r="AX119" s="178"/>
      <c r="AY119" s="177"/>
      <c r="AZ119" s="178"/>
      <c r="BA119" s="177"/>
      <c r="BB119" s="178"/>
      <c r="BC119" s="177"/>
      <c r="BD119" s="178"/>
      <c r="BE119" s="177"/>
      <c r="BF119" s="178"/>
      <c r="BG119" s="177"/>
      <c r="BH119" s="178"/>
      <c r="BI119" s="177"/>
      <c r="BJ119" s="178"/>
    </row>
    <row r="120" spans="1:62" s="54" customFormat="1" ht="12.75">
      <c r="A120" s="174"/>
      <c r="B120" s="175"/>
      <c r="C120" s="174" t="s">
        <v>426</v>
      </c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5"/>
      <c r="V120" s="54">
        <v>215314</v>
      </c>
      <c r="W120" s="179"/>
      <c r="X120" s="178"/>
      <c r="Y120" s="179"/>
      <c r="Z120" s="178"/>
      <c r="AA120" s="177"/>
      <c r="AB120" s="178"/>
      <c r="AC120" s="177"/>
      <c r="AD120" s="178"/>
      <c r="AE120" s="177"/>
      <c r="AF120" s="178"/>
      <c r="AG120" s="179">
        <f t="shared" si="6"/>
        <v>0</v>
      </c>
      <c r="AH120" s="178"/>
      <c r="AI120" s="177"/>
      <c r="AJ120" s="178"/>
      <c r="AK120" s="177"/>
      <c r="AL120" s="178"/>
      <c r="AM120" s="177"/>
      <c r="AN120" s="178"/>
      <c r="AO120" s="177"/>
      <c r="AP120" s="178"/>
      <c r="AQ120" s="180"/>
      <c r="AR120" s="181"/>
      <c r="AS120" s="180"/>
      <c r="AT120" s="181"/>
      <c r="AU120" s="177"/>
      <c r="AV120" s="178"/>
      <c r="AW120" s="177"/>
      <c r="AX120" s="178"/>
      <c r="AY120" s="177"/>
      <c r="AZ120" s="178"/>
      <c r="BA120" s="177"/>
      <c r="BB120" s="178"/>
      <c r="BC120" s="177"/>
      <c r="BD120" s="178"/>
      <c r="BE120" s="177"/>
      <c r="BF120" s="178"/>
      <c r="BG120" s="177"/>
      <c r="BH120" s="178"/>
      <c r="BI120" s="177"/>
      <c r="BJ120" s="178"/>
    </row>
    <row r="121" spans="1:62" s="54" customFormat="1" ht="12.75">
      <c r="A121" s="174"/>
      <c r="B121" s="175"/>
      <c r="C121" s="174" t="s">
        <v>427</v>
      </c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5"/>
      <c r="V121" s="54">
        <v>215320</v>
      </c>
      <c r="W121" s="179"/>
      <c r="X121" s="178"/>
      <c r="Y121" s="179"/>
      <c r="Z121" s="178"/>
      <c r="AA121" s="177"/>
      <c r="AB121" s="178"/>
      <c r="AC121" s="177"/>
      <c r="AD121" s="178"/>
      <c r="AE121" s="177"/>
      <c r="AF121" s="178"/>
      <c r="AG121" s="179">
        <f t="shared" si="6"/>
        <v>0</v>
      </c>
      <c r="AH121" s="178"/>
      <c r="AI121" s="177"/>
      <c r="AJ121" s="178"/>
      <c r="AK121" s="177"/>
      <c r="AL121" s="178"/>
      <c r="AM121" s="177"/>
      <c r="AN121" s="178"/>
      <c r="AO121" s="177"/>
      <c r="AP121" s="178"/>
      <c r="AQ121" s="180"/>
      <c r="AR121" s="181"/>
      <c r="AS121" s="180"/>
      <c r="AT121" s="181"/>
      <c r="AU121" s="177"/>
      <c r="AV121" s="178"/>
      <c r="AW121" s="177"/>
      <c r="AX121" s="178"/>
      <c r="AY121" s="177"/>
      <c r="AZ121" s="178"/>
      <c r="BA121" s="177"/>
      <c r="BB121" s="178"/>
      <c r="BC121" s="177"/>
      <c r="BD121" s="178"/>
      <c r="BE121" s="177"/>
      <c r="BF121" s="178"/>
      <c r="BG121" s="177"/>
      <c r="BH121" s="178"/>
      <c r="BI121" s="177"/>
      <c r="BJ121" s="178"/>
    </row>
    <row r="122" spans="1:62" s="54" customFormat="1" ht="12.75">
      <c r="A122" s="174" t="s">
        <v>428</v>
      </c>
      <c r="B122" s="175"/>
      <c r="C122" s="174" t="s">
        <v>429</v>
      </c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5"/>
      <c r="V122" s="54">
        <v>215356</v>
      </c>
      <c r="W122" s="179"/>
      <c r="X122" s="178"/>
      <c r="Y122" s="179">
        <v>3</v>
      </c>
      <c r="Z122" s="178"/>
      <c r="AA122" s="177"/>
      <c r="AB122" s="178"/>
      <c r="AC122" s="177"/>
      <c r="AD122" s="178"/>
      <c r="AE122" s="177">
        <v>50</v>
      </c>
      <c r="AF122" s="178"/>
      <c r="AG122" s="179">
        <f t="shared" si="6"/>
        <v>38</v>
      </c>
      <c r="AH122" s="178"/>
      <c r="AI122" s="177">
        <v>26</v>
      </c>
      <c r="AJ122" s="178"/>
      <c r="AK122" s="177"/>
      <c r="AL122" s="178"/>
      <c r="AM122" s="177"/>
      <c r="AN122" s="178"/>
      <c r="AO122" s="177">
        <v>12</v>
      </c>
      <c r="AP122" s="178"/>
      <c r="AQ122" s="180"/>
      <c r="AR122" s="181"/>
      <c r="AS122" s="180"/>
      <c r="AT122" s="181"/>
      <c r="AU122" s="177">
        <v>2</v>
      </c>
      <c r="AV122" s="178"/>
      <c r="AW122" s="177"/>
      <c r="AX122" s="178"/>
      <c r="AY122" s="177"/>
      <c r="AZ122" s="178"/>
      <c r="BA122" s="177"/>
      <c r="BB122" s="178"/>
      <c r="BC122" s="177"/>
      <c r="BD122" s="178"/>
      <c r="BE122" s="177"/>
      <c r="BF122" s="178"/>
      <c r="BG122" s="177"/>
      <c r="BH122" s="178"/>
      <c r="BI122" s="177"/>
      <c r="BJ122" s="178"/>
    </row>
    <row r="123" spans="1:62" s="54" customFormat="1" ht="12.75">
      <c r="A123" s="174"/>
      <c r="B123" s="175"/>
      <c r="C123" s="174" t="s">
        <v>430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5"/>
      <c r="V123" s="54">
        <v>215322</v>
      </c>
      <c r="W123" s="179"/>
      <c r="X123" s="178"/>
      <c r="Y123" s="179"/>
      <c r="Z123" s="178"/>
      <c r="AA123" s="177"/>
      <c r="AB123" s="178"/>
      <c r="AC123" s="177"/>
      <c r="AD123" s="178"/>
      <c r="AE123" s="177"/>
      <c r="AF123" s="178"/>
      <c r="AG123" s="179">
        <f aca="true" t="shared" si="7" ref="AG123:AG143">SUM(AH123:AP123)</f>
        <v>0</v>
      </c>
      <c r="AH123" s="178"/>
      <c r="AI123" s="177"/>
      <c r="AJ123" s="178"/>
      <c r="AK123" s="177"/>
      <c r="AL123" s="178"/>
      <c r="AM123" s="177"/>
      <c r="AN123" s="178"/>
      <c r="AO123" s="177"/>
      <c r="AP123" s="178"/>
      <c r="AQ123" s="180"/>
      <c r="AR123" s="181"/>
      <c r="AS123" s="180"/>
      <c r="AT123" s="181"/>
      <c r="AU123" s="177"/>
      <c r="AV123" s="178"/>
      <c r="AW123" s="177"/>
      <c r="AX123" s="178"/>
      <c r="AY123" s="177"/>
      <c r="AZ123" s="178"/>
      <c r="BA123" s="177"/>
      <c r="BB123" s="178"/>
      <c r="BC123" s="177"/>
      <c r="BD123" s="178"/>
      <c r="BE123" s="177"/>
      <c r="BF123" s="178"/>
      <c r="BG123" s="177"/>
      <c r="BH123" s="178"/>
      <c r="BI123" s="177"/>
      <c r="BJ123" s="178"/>
    </row>
    <row r="124" spans="1:62" s="54" customFormat="1" ht="12.75">
      <c r="A124" s="174"/>
      <c r="B124" s="175"/>
      <c r="C124" s="174" t="s">
        <v>431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5"/>
      <c r="V124" s="54">
        <v>215321</v>
      </c>
      <c r="W124" s="179"/>
      <c r="X124" s="178"/>
      <c r="Y124" s="179"/>
      <c r="Z124" s="178"/>
      <c r="AA124" s="177"/>
      <c r="AB124" s="178"/>
      <c r="AC124" s="177"/>
      <c r="AD124" s="178"/>
      <c r="AE124" s="177"/>
      <c r="AF124" s="178"/>
      <c r="AG124" s="179">
        <f t="shared" si="7"/>
        <v>0</v>
      </c>
      <c r="AH124" s="178"/>
      <c r="AI124" s="177"/>
      <c r="AJ124" s="178"/>
      <c r="AK124" s="177"/>
      <c r="AL124" s="178"/>
      <c r="AM124" s="177"/>
      <c r="AN124" s="178"/>
      <c r="AO124" s="177"/>
      <c r="AP124" s="178"/>
      <c r="AQ124" s="180"/>
      <c r="AR124" s="181"/>
      <c r="AS124" s="180"/>
      <c r="AT124" s="181"/>
      <c r="AU124" s="177"/>
      <c r="AV124" s="178"/>
      <c r="AW124" s="177"/>
      <c r="AX124" s="178"/>
      <c r="AY124" s="177"/>
      <c r="AZ124" s="178"/>
      <c r="BA124" s="177"/>
      <c r="BB124" s="178"/>
      <c r="BC124" s="177"/>
      <c r="BD124" s="178"/>
      <c r="BE124" s="177"/>
      <c r="BF124" s="178"/>
      <c r="BG124" s="177"/>
      <c r="BH124" s="178"/>
      <c r="BI124" s="177"/>
      <c r="BJ124" s="178"/>
    </row>
    <row r="125" spans="1:62" s="54" customFormat="1" ht="12.75">
      <c r="A125" s="174" t="s">
        <v>432</v>
      </c>
      <c r="B125" s="175"/>
      <c r="C125" s="174" t="s">
        <v>433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5"/>
      <c r="V125" s="54">
        <v>215360</v>
      </c>
      <c r="W125" s="179"/>
      <c r="X125" s="178"/>
      <c r="Y125" s="179">
        <v>4</v>
      </c>
      <c r="Z125" s="178"/>
      <c r="AA125" s="177"/>
      <c r="AB125" s="178"/>
      <c r="AC125" s="177"/>
      <c r="AD125" s="178"/>
      <c r="AE125" s="177">
        <v>66</v>
      </c>
      <c r="AF125" s="178"/>
      <c r="AG125" s="179">
        <f t="shared" si="7"/>
        <v>50</v>
      </c>
      <c r="AH125" s="178"/>
      <c r="AI125" s="177">
        <v>34</v>
      </c>
      <c r="AJ125" s="178"/>
      <c r="AK125" s="177"/>
      <c r="AL125" s="178"/>
      <c r="AM125" s="177"/>
      <c r="AN125" s="178"/>
      <c r="AO125" s="177">
        <v>16</v>
      </c>
      <c r="AP125" s="178"/>
      <c r="AQ125" s="180"/>
      <c r="AR125" s="181"/>
      <c r="AS125" s="180"/>
      <c r="AT125" s="181"/>
      <c r="AU125" s="177"/>
      <c r="AV125" s="178"/>
      <c r="AW125" s="177">
        <v>3</v>
      </c>
      <c r="AX125" s="178"/>
      <c r="AY125" s="177"/>
      <c r="AZ125" s="178"/>
      <c r="BA125" s="177"/>
      <c r="BB125" s="178"/>
      <c r="BC125" s="177"/>
      <c r="BD125" s="178"/>
      <c r="BE125" s="177"/>
      <c r="BF125" s="178"/>
      <c r="BG125" s="177"/>
      <c r="BH125" s="178"/>
      <c r="BI125" s="177"/>
      <c r="BJ125" s="178"/>
    </row>
    <row r="126" spans="1:62" s="54" customFormat="1" ht="12.75">
      <c r="A126" s="174"/>
      <c r="B126" s="175"/>
      <c r="C126" s="174" t="s">
        <v>434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5"/>
      <c r="V126" s="54">
        <v>215317</v>
      </c>
      <c r="W126" s="179"/>
      <c r="X126" s="178"/>
      <c r="Y126" s="179"/>
      <c r="Z126" s="178"/>
      <c r="AA126" s="177"/>
      <c r="AB126" s="178"/>
      <c r="AC126" s="177"/>
      <c r="AD126" s="178"/>
      <c r="AE126" s="177"/>
      <c r="AF126" s="178"/>
      <c r="AG126" s="179">
        <f t="shared" si="7"/>
        <v>0</v>
      </c>
      <c r="AH126" s="178"/>
      <c r="AI126" s="177"/>
      <c r="AJ126" s="178"/>
      <c r="AK126" s="177"/>
      <c r="AL126" s="178"/>
      <c r="AM126" s="177"/>
      <c r="AN126" s="178"/>
      <c r="AO126" s="177"/>
      <c r="AP126" s="178"/>
      <c r="AQ126" s="180"/>
      <c r="AR126" s="181"/>
      <c r="AS126" s="180"/>
      <c r="AT126" s="181"/>
      <c r="AU126" s="177"/>
      <c r="AV126" s="178"/>
      <c r="AW126" s="177"/>
      <c r="AX126" s="178"/>
      <c r="AY126" s="177"/>
      <c r="AZ126" s="178"/>
      <c r="BA126" s="177"/>
      <c r="BB126" s="178"/>
      <c r="BC126" s="177"/>
      <c r="BD126" s="178"/>
      <c r="BE126" s="177"/>
      <c r="BF126" s="178"/>
      <c r="BG126" s="177"/>
      <c r="BH126" s="178"/>
      <c r="BI126" s="177"/>
      <c r="BJ126" s="178"/>
    </row>
    <row r="127" spans="1:62" s="54" customFormat="1" ht="12.75">
      <c r="A127" s="174"/>
      <c r="B127" s="175"/>
      <c r="C127" s="174" t="s">
        <v>435</v>
      </c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5"/>
      <c r="V127" s="54">
        <v>215318</v>
      </c>
      <c r="W127" s="179"/>
      <c r="X127" s="178"/>
      <c r="Y127" s="179"/>
      <c r="Z127" s="178"/>
      <c r="AA127" s="177"/>
      <c r="AB127" s="178"/>
      <c r="AC127" s="177"/>
      <c r="AD127" s="178"/>
      <c r="AE127" s="177"/>
      <c r="AF127" s="178"/>
      <c r="AG127" s="179">
        <f t="shared" si="7"/>
        <v>0</v>
      </c>
      <c r="AH127" s="178"/>
      <c r="AI127" s="177"/>
      <c r="AJ127" s="178"/>
      <c r="AK127" s="177"/>
      <c r="AL127" s="178"/>
      <c r="AM127" s="177"/>
      <c r="AN127" s="178"/>
      <c r="AO127" s="177"/>
      <c r="AP127" s="178"/>
      <c r="AQ127" s="180"/>
      <c r="AR127" s="181"/>
      <c r="AS127" s="180"/>
      <c r="AT127" s="181"/>
      <c r="AU127" s="177"/>
      <c r="AV127" s="178"/>
      <c r="AW127" s="177"/>
      <c r="AX127" s="178"/>
      <c r="AY127" s="177"/>
      <c r="AZ127" s="178"/>
      <c r="BA127" s="177"/>
      <c r="BB127" s="178"/>
      <c r="BC127" s="177"/>
      <c r="BD127" s="178"/>
      <c r="BE127" s="177"/>
      <c r="BF127" s="178"/>
      <c r="BG127" s="177"/>
      <c r="BH127" s="178"/>
      <c r="BI127" s="177"/>
      <c r="BJ127" s="178"/>
    </row>
    <row r="128" spans="1:62" s="54" customFormat="1" ht="12.75">
      <c r="A128" s="174"/>
      <c r="B128" s="175"/>
      <c r="C128" s="174" t="s">
        <v>436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5"/>
      <c r="V128" s="54">
        <v>215323</v>
      </c>
      <c r="W128" s="179"/>
      <c r="X128" s="178"/>
      <c r="Y128" s="179"/>
      <c r="Z128" s="178"/>
      <c r="AA128" s="177"/>
      <c r="AB128" s="178"/>
      <c r="AC128" s="177"/>
      <c r="AD128" s="178"/>
      <c r="AE128" s="177"/>
      <c r="AF128" s="178"/>
      <c r="AG128" s="179">
        <f t="shared" si="7"/>
        <v>0</v>
      </c>
      <c r="AH128" s="178"/>
      <c r="AI128" s="177"/>
      <c r="AJ128" s="178"/>
      <c r="AK128" s="177"/>
      <c r="AL128" s="178"/>
      <c r="AM128" s="177"/>
      <c r="AN128" s="178"/>
      <c r="AO128" s="177"/>
      <c r="AP128" s="178"/>
      <c r="AQ128" s="180"/>
      <c r="AR128" s="181"/>
      <c r="AS128" s="180"/>
      <c r="AT128" s="181"/>
      <c r="AU128" s="177"/>
      <c r="AV128" s="178"/>
      <c r="AW128" s="177"/>
      <c r="AX128" s="178"/>
      <c r="AY128" s="177"/>
      <c r="AZ128" s="178"/>
      <c r="BA128" s="177"/>
      <c r="BB128" s="178"/>
      <c r="BC128" s="177"/>
      <c r="BD128" s="178"/>
      <c r="BE128" s="177"/>
      <c r="BF128" s="178"/>
      <c r="BG128" s="177"/>
      <c r="BH128" s="178"/>
      <c r="BI128" s="177"/>
      <c r="BJ128" s="178"/>
    </row>
    <row r="129" spans="1:62" s="54" customFormat="1" ht="12.75">
      <c r="A129" s="174" t="s">
        <v>437</v>
      </c>
      <c r="B129" s="175"/>
      <c r="C129" s="174" t="s">
        <v>438</v>
      </c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5"/>
      <c r="V129" s="54">
        <v>215364</v>
      </c>
      <c r="W129" s="179"/>
      <c r="X129" s="178"/>
      <c r="Y129" s="179">
        <v>7</v>
      </c>
      <c r="Z129" s="178"/>
      <c r="AA129" s="177"/>
      <c r="AB129" s="178"/>
      <c r="AC129" s="177"/>
      <c r="AD129" s="178"/>
      <c r="AE129" s="177">
        <v>34</v>
      </c>
      <c r="AF129" s="178"/>
      <c r="AG129" s="179">
        <f t="shared" si="7"/>
        <v>26</v>
      </c>
      <c r="AH129" s="178"/>
      <c r="AI129" s="177">
        <v>18</v>
      </c>
      <c r="AJ129" s="178"/>
      <c r="AK129" s="177"/>
      <c r="AL129" s="178"/>
      <c r="AM129" s="177"/>
      <c r="AN129" s="178"/>
      <c r="AO129" s="177">
        <v>8</v>
      </c>
      <c r="AP129" s="178"/>
      <c r="AQ129" s="180"/>
      <c r="AR129" s="181"/>
      <c r="AS129" s="180"/>
      <c r="AT129" s="181"/>
      <c r="AU129" s="177"/>
      <c r="AV129" s="178"/>
      <c r="AW129" s="177"/>
      <c r="AX129" s="178"/>
      <c r="AY129" s="177"/>
      <c r="AZ129" s="178"/>
      <c r="BA129" s="177"/>
      <c r="BB129" s="178"/>
      <c r="BC129" s="177">
        <v>1.5</v>
      </c>
      <c r="BD129" s="178"/>
      <c r="BE129" s="177"/>
      <c r="BF129" s="178"/>
      <c r="BG129" s="177"/>
      <c r="BH129" s="178"/>
      <c r="BI129" s="177"/>
      <c r="BJ129" s="178"/>
    </row>
    <row r="130" spans="1:62" s="54" customFormat="1" ht="12.75">
      <c r="A130" s="174"/>
      <c r="B130" s="175"/>
      <c r="C130" s="174" t="s">
        <v>439</v>
      </c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5"/>
      <c r="V130" s="54">
        <v>215324</v>
      </c>
      <c r="W130" s="179"/>
      <c r="X130" s="178"/>
      <c r="Y130" s="179"/>
      <c r="Z130" s="178"/>
      <c r="AA130" s="177"/>
      <c r="AB130" s="178"/>
      <c r="AC130" s="177"/>
      <c r="AD130" s="178"/>
      <c r="AE130" s="177"/>
      <c r="AF130" s="178"/>
      <c r="AG130" s="179">
        <f t="shared" si="7"/>
        <v>0</v>
      </c>
      <c r="AH130" s="178"/>
      <c r="AI130" s="177"/>
      <c r="AJ130" s="178"/>
      <c r="AK130" s="177"/>
      <c r="AL130" s="178"/>
      <c r="AM130" s="177"/>
      <c r="AN130" s="178"/>
      <c r="AO130" s="177"/>
      <c r="AP130" s="178"/>
      <c r="AQ130" s="180"/>
      <c r="AR130" s="181"/>
      <c r="AS130" s="180"/>
      <c r="AT130" s="181"/>
      <c r="AU130" s="177"/>
      <c r="AV130" s="178"/>
      <c r="AW130" s="177"/>
      <c r="AX130" s="178"/>
      <c r="AY130" s="177"/>
      <c r="AZ130" s="178"/>
      <c r="BA130" s="177"/>
      <c r="BB130" s="178"/>
      <c r="BC130" s="177"/>
      <c r="BD130" s="178"/>
      <c r="BE130" s="177"/>
      <c r="BF130" s="178"/>
      <c r="BG130" s="177"/>
      <c r="BH130" s="178"/>
      <c r="BI130" s="177"/>
      <c r="BJ130" s="178"/>
    </row>
    <row r="131" spans="1:62" s="54" customFormat="1" ht="12.75">
      <c r="A131" s="174"/>
      <c r="B131" s="175"/>
      <c r="C131" s="174" t="s">
        <v>440</v>
      </c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5"/>
      <c r="V131" s="54">
        <v>215319</v>
      </c>
      <c r="W131" s="179"/>
      <c r="X131" s="178"/>
      <c r="Y131" s="179"/>
      <c r="Z131" s="178"/>
      <c r="AA131" s="177"/>
      <c r="AB131" s="178"/>
      <c r="AC131" s="177"/>
      <c r="AD131" s="178"/>
      <c r="AE131" s="177"/>
      <c r="AF131" s="178"/>
      <c r="AG131" s="179">
        <f t="shared" si="7"/>
        <v>0</v>
      </c>
      <c r="AH131" s="178"/>
      <c r="AI131" s="177"/>
      <c r="AJ131" s="178"/>
      <c r="AK131" s="177"/>
      <c r="AL131" s="178"/>
      <c r="AM131" s="177"/>
      <c r="AN131" s="178"/>
      <c r="AO131" s="177"/>
      <c r="AP131" s="178"/>
      <c r="AQ131" s="180"/>
      <c r="AR131" s="181"/>
      <c r="AS131" s="180"/>
      <c r="AT131" s="181"/>
      <c r="AU131" s="177"/>
      <c r="AV131" s="178"/>
      <c r="AW131" s="177"/>
      <c r="AX131" s="178"/>
      <c r="AY131" s="177"/>
      <c r="AZ131" s="178"/>
      <c r="BA131" s="177"/>
      <c r="BB131" s="178"/>
      <c r="BC131" s="177"/>
      <c r="BD131" s="178"/>
      <c r="BE131" s="177"/>
      <c r="BF131" s="178"/>
      <c r="BG131" s="177"/>
      <c r="BH131" s="178"/>
      <c r="BI131" s="177"/>
      <c r="BJ131" s="178"/>
    </row>
    <row r="132" spans="1:62" s="54" customFormat="1" ht="12.75">
      <c r="A132" s="174" t="s">
        <v>441</v>
      </c>
      <c r="B132" s="175"/>
      <c r="C132" s="174" t="s">
        <v>442</v>
      </c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5"/>
      <c r="V132" s="54">
        <v>215368</v>
      </c>
      <c r="W132" s="179"/>
      <c r="X132" s="178"/>
      <c r="Y132" s="179">
        <v>7</v>
      </c>
      <c r="Z132" s="178"/>
      <c r="AA132" s="177"/>
      <c r="AB132" s="178"/>
      <c r="AC132" s="177"/>
      <c r="AD132" s="178"/>
      <c r="AE132" s="177">
        <v>34</v>
      </c>
      <c r="AF132" s="178"/>
      <c r="AG132" s="179">
        <f t="shared" si="7"/>
        <v>26</v>
      </c>
      <c r="AH132" s="178"/>
      <c r="AI132" s="177">
        <v>18</v>
      </c>
      <c r="AJ132" s="178"/>
      <c r="AK132" s="177"/>
      <c r="AL132" s="178"/>
      <c r="AM132" s="177"/>
      <c r="AN132" s="178"/>
      <c r="AO132" s="177">
        <v>8</v>
      </c>
      <c r="AP132" s="178"/>
      <c r="AQ132" s="180"/>
      <c r="AR132" s="181"/>
      <c r="AS132" s="180"/>
      <c r="AT132" s="181"/>
      <c r="AU132" s="177"/>
      <c r="AV132" s="178"/>
      <c r="AW132" s="177"/>
      <c r="AX132" s="178"/>
      <c r="AY132" s="177"/>
      <c r="AZ132" s="178"/>
      <c r="BA132" s="177"/>
      <c r="BB132" s="178"/>
      <c r="BC132" s="177">
        <v>1.5</v>
      </c>
      <c r="BD132" s="178"/>
      <c r="BE132" s="177"/>
      <c r="BF132" s="178"/>
      <c r="BG132" s="177"/>
      <c r="BH132" s="178"/>
      <c r="BI132" s="177"/>
      <c r="BJ132" s="178"/>
    </row>
    <row r="133" spans="1:62" s="54" customFormat="1" ht="12.75">
      <c r="A133" s="174"/>
      <c r="B133" s="175"/>
      <c r="C133" s="174" t="s">
        <v>443</v>
      </c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5"/>
      <c r="V133" s="54">
        <v>215310</v>
      </c>
      <c r="W133" s="179"/>
      <c r="X133" s="178"/>
      <c r="Y133" s="179"/>
      <c r="Z133" s="178"/>
      <c r="AA133" s="177"/>
      <c r="AB133" s="178"/>
      <c r="AC133" s="177"/>
      <c r="AD133" s="178"/>
      <c r="AE133" s="177"/>
      <c r="AF133" s="178"/>
      <c r="AG133" s="179">
        <f t="shared" si="7"/>
        <v>0</v>
      </c>
      <c r="AH133" s="178"/>
      <c r="AI133" s="177"/>
      <c r="AJ133" s="178"/>
      <c r="AK133" s="177"/>
      <c r="AL133" s="178"/>
      <c r="AM133" s="177"/>
      <c r="AN133" s="178"/>
      <c r="AO133" s="177"/>
      <c r="AP133" s="178"/>
      <c r="AQ133" s="180"/>
      <c r="AR133" s="181"/>
      <c r="AS133" s="180"/>
      <c r="AT133" s="181"/>
      <c r="AU133" s="177"/>
      <c r="AV133" s="178"/>
      <c r="AW133" s="177"/>
      <c r="AX133" s="178"/>
      <c r="AY133" s="177"/>
      <c r="AZ133" s="178"/>
      <c r="BA133" s="177"/>
      <c r="BB133" s="178"/>
      <c r="BC133" s="177"/>
      <c r="BD133" s="178"/>
      <c r="BE133" s="177"/>
      <c r="BF133" s="178"/>
      <c r="BG133" s="177"/>
      <c r="BH133" s="178"/>
      <c r="BI133" s="177"/>
      <c r="BJ133" s="178"/>
    </row>
    <row r="134" spans="1:62" s="54" customFormat="1" ht="12.75">
      <c r="A134" s="174"/>
      <c r="B134" s="175"/>
      <c r="C134" s="174" t="s">
        <v>444</v>
      </c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5"/>
      <c r="V134" s="54">
        <v>215312</v>
      </c>
      <c r="W134" s="179"/>
      <c r="X134" s="178"/>
      <c r="Y134" s="179"/>
      <c r="Z134" s="178"/>
      <c r="AA134" s="177"/>
      <c r="AB134" s="178"/>
      <c r="AC134" s="177"/>
      <c r="AD134" s="178"/>
      <c r="AE134" s="177"/>
      <c r="AF134" s="178"/>
      <c r="AG134" s="179">
        <f t="shared" si="7"/>
        <v>0</v>
      </c>
      <c r="AH134" s="178"/>
      <c r="AI134" s="177"/>
      <c r="AJ134" s="178"/>
      <c r="AK134" s="177"/>
      <c r="AL134" s="178"/>
      <c r="AM134" s="177"/>
      <c r="AN134" s="178"/>
      <c r="AO134" s="177"/>
      <c r="AP134" s="178"/>
      <c r="AQ134" s="180"/>
      <c r="AR134" s="181"/>
      <c r="AS134" s="180"/>
      <c r="AT134" s="181"/>
      <c r="AU134" s="177"/>
      <c r="AV134" s="178"/>
      <c r="AW134" s="177"/>
      <c r="AX134" s="178"/>
      <c r="AY134" s="177"/>
      <c r="AZ134" s="178"/>
      <c r="BA134" s="177"/>
      <c r="BB134" s="178"/>
      <c r="BC134" s="177"/>
      <c r="BD134" s="178"/>
      <c r="BE134" s="177"/>
      <c r="BF134" s="178"/>
      <c r="BG134" s="177"/>
      <c r="BH134" s="178"/>
      <c r="BI134" s="177"/>
      <c r="BJ134" s="178"/>
    </row>
    <row r="135" spans="1:62" s="54" customFormat="1" ht="12.75">
      <c r="A135" s="174" t="s">
        <v>445</v>
      </c>
      <c r="B135" s="175"/>
      <c r="C135" s="174" t="s">
        <v>446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5"/>
      <c r="V135" s="54">
        <v>215331</v>
      </c>
      <c r="W135" s="179">
        <v>8</v>
      </c>
      <c r="X135" s="178"/>
      <c r="Y135" s="179"/>
      <c r="Z135" s="178"/>
      <c r="AA135" s="177"/>
      <c r="AB135" s="178"/>
      <c r="AC135" s="177"/>
      <c r="AD135" s="178"/>
      <c r="AE135" s="177">
        <v>112</v>
      </c>
      <c r="AF135" s="178"/>
      <c r="AG135" s="179">
        <f t="shared" si="7"/>
        <v>40</v>
      </c>
      <c r="AH135" s="178"/>
      <c r="AI135" s="177">
        <v>26</v>
      </c>
      <c r="AJ135" s="178"/>
      <c r="AK135" s="177"/>
      <c r="AL135" s="178"/>
      <c r="AM135" s="177"/>
      <c r="AN135" s="178"/>
      <c r="AO135" s="177">
        <v>14</v>
      </c>
      <c r="AP135" s="178"/>
      <c r="AQ135" s="180"/>
      <c r="AR135" s="181"/>
      <c r="AS135" s="180"/>
      <c r="AT135" s="181"/>
      <c r="AU135" s="177"/>
      <c r="AV135" s="178"/>
      <c r="AW135" s="177"/>
      <c r="AX135" s="178"/>
      <c r="AY135" s="177"/>
      <c r="AZ135" s="178"/>
      <c r="BA135" s="177"/>
      <c r="BB135" s="178"/>
      <c r="BC135" s="177"/>
      <c r="BD135" s="178"/>
      <c r="BE135" s="177">
        <v>3</v>
      </c>
      <c r="BF135" s="178"/>
      <c r="BG135" s="177"/>
      <c r="BH135" s="178"/>
      <c r="BI135" s="177"/>
      <c r="BJ135" s="178"/>
    </row>
    <row r="136" spans="1:62" s="54" customFormat="1" ht="12.75">
      <c r="A136" s="174"/>
      <c r="B136" s="175"/>
      <c r="C136" s="174" t="s">
        <v>447</v>
      </c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5"/>
      <c r="V136" s="54">
        <v>215325</v>
      </c>
      <c r="W136" s="179"/>
      <c r="X136" s="178"/>
      <c r="Y136" s="179"/>
      <c r="Z136" s="178"/>
      <c r="AA136" s="177"/>
      <c r="AB136" s="178"/>
      <c r="AC136" s="177"/>
      <c r="AD136" s="178"/>
      <c r="AE136" s="177"/>
      <c r="AF136" s="178"/>
      <c r="AG136" s="179">
        <f t="shared" si="7"/>
        <v>0</v>
      </c>
      <c r="AH136" s="178"/>
      <c r="AI136" s="177"/>
      <c r="AJ136" s="178"/>
      <c r="AK136" s="177"/>
      <c r="AL136" s="178"/>
      <c r="AM136" s="177"/>
      <c r="AN136" s="178"/>
      <c r="AO136" s="177"/>
      <c r="AP136" s="178"/>
      <c r="AQ136" s="180"/>
      <c r="AR136" s="181"/>
      <c r="AS136" s="180"/>
      <c r="AT136" s="181"/>
      <c r="AU136" s="177"/>
      <c r="AV136" s="178"/>
      <c r="AW136" s="177"/>
      <c r="AX136" s="178"/>
      <c r="AY136" s="177"/>
      <c r="AZ136" s="178"/>
      <c r="BA136" s="177"/>
      <c r="BB136" s="178"/>
      <c r="BC136" s="177"/>
      <c r="BD136" s="178"/>
      <c r="BE136" s="177"/>
      <c r="BF136" s="178"/>
      <c r="BG136" s="177"/>
      <c r="BH136" s="178"/>
      <c r="BI136" s="177"/>
      <c r="BJ136" s="178"/>
    </row>
    <row r="137" spans="1:62" s="54" customFormat="1" ht="12.75">
      <c r="A137" s="174"/>
      <c r="B137" s="175"/>
      <c r="C137" s="174" t="s">
        <v>448</v>
      </c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5"/>
      <c r="V137" s="54">
        <v>215326</v>
      </c>
      <c r="W137" s="179"/>
      <c r="X137" s="178"/>
      <c r="Y137" s="179"/>
      <c r="Z137" s="178"/>
      <c r="AA137" s="177"/>
      <c r="AB137" s="178"/>
      <c r="AC137" s="177"/>
      <c r="AD137" s="178"/>
      <c r="AE137" s="177"/>
      <c r="AF137" s="178"/>
      <c r="AG137" s="179">
        <f t="shared" si="7"/>
        <v>0</v>
      </c>
      <c r="AH137" s="178"/>
      <c r="AI137" s="177"/>
      <c r="AJ137" s="178"/>
      <c r="AK137" s="177"/>
      <c r="AL137" s="178"/>
      <c r="AM137" s="177"/>
      <c r="AN137" s="178"/>
      <c r="AO137" s="177"/>
      <c r="AP137" s="178"/>
      <c r="AQ137" s="180"/>
      <c r="AR137" s="181"/>
      <c r="AS137" s="180"/>
      <c r="AT137" s="181"/>
      <c r="AU137" s="177"/>
      <c r="AV137" s="178"/>
      <c r="AW137" s="177"/>
      <c r="AX137" s="178"/>
      <c r="AY137" s="177"/>
      <c r="AZ137" s="178"/>
      <c r="BA137" s="177"/>
      <c r="BB137" s="178"/>
      <c r="BC137" s="177"/>
      <c r="BD137" s="178"/>
      <c r="BE137" s="177"/>
      <c r="BF137" s="178"/>
      <c r="BG137" s="177"/>
      <c r="BH137" s="178"/>
      <c r="BI137" s="177"/>
      <c r="BJ137" s="178"/>
    </row>
    <row r="138" spans="1:62" s="54" customFormat="1" ht="12.75">
      <c r="A138" s="174" t="s">
        <v>449</v>
      </c>
      <c r="B138" s="175"/>
      <c r="C138" s="174" t="s">
        <v>450</v>
      </c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5"/>
      <c r="V138" s="54">
        <v>215336</v>
      </c>
      <c r="W138" s="179">
        <v>9</v>
      </c>
      <c r="X138" s="178"/>
      <c r="Y138" s="179"/>
      <c r="Z138" s="178"/>
      <c r="AA138" s="177"/>
      <c r="AB138" s="178"/>
      <c r="AC138" s="177"/>
      <c r="AD138" s="178"/>
      <c r="AE138" s="177">
        <v>134</v>
      </c>
      <c r="AF138" s="178"/>
      <c r="AG138" s="179">
        <f t="shared" si="7"/>
        <v>52</v>
      </c>
      <c r="AH138" s="178"/>
      <c r="AI138" s="177">
        <v>34</v>
      </c>
      <c r="AJ138" s="178"/>
      <c r="AK138" s="177"/>
      <c r="AL138" s="178"/>
      <c r="AM138" s="177"/>
      <c r="AN138" s="178"/>
      <c r="AO138" s="177">
        <v>18</v>
      </c>
      <c r="AP138" s="178"/>
      <c r="AQ138" s="180"/>
      <c r="AR138" s="181"/>
      <c r="AS138" s="180"/>
      <c r="AT138" s="181"/>
      <c r="AU138" s="177"/>
      <c r="AV138" s="178"/>
      <c r="AW138" s="177"/>
      <c r="AX138" s="178"/>
      <c r="AY138" s="177"/>
      <c r="AZ138" s="178"/>
      <c r="BA138" s="177"/>
      <c r="BB138" s="178"/>
      <c r="BC138" s="177"/>
      <c r="BD138" s="178"/>
      <c r="BE138" s="177"/>
      <c r="BF138" s="178"/>
      <c r="BG138" s="177">
        <v>3.5</v>
      </c>
      <c r="BH138" s="178"/>
      <c r="BI138" s="177"/>
      <c r="BJ138" s="178"/>
    </row>
    <row r="139" spans="1:62" s="54" customFormat="1" ht="12.75">
      <c r="A139" s="174"/>
      <c r="B139" s="175"/>
      <c r="C139" s="174" t="s">
        <v>451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5"/>
      <c r="V139" s="54">
        <v>215327</v>
      </c>
      <c r="W139" s="179"/>
      <c r="X139" s="178"/>
      <c r="Y139" s="179"/>
      <c r="Z139" s="178"/>
      <c r="AA139" s="177"/>
      <c r="AB139" s="178"/>
      <c r="AC139" s="177"/>
      <c r="AD139" s="178"/>
      <c r="AE139" s="177"/>
      <c r="AF139" s="178"/>
      <c r="AG139" s="179">
        <f t="shared" si="7"/>
        <v>0</v>
      </c>
      <c r="AH139" s="178"/>
      <c r="AI139" s="177"/>
      <c r="AJ139" s="178"/>
      <c r="AK139" s="177"/>
      <c r="AL139" s="178"/>
      <c r="AM139" s="177"/>
      <c r="AN139" s="178"/>
      <c r="AO139" s="177"/>
      <c r="AP139" s="178"/>
      <c r="AQ139" s="180"/>
      <c r="AR139" s="181"/>
      <c r="AS139" s="180"/>
      <c r="AT139" s="181"/>
      <c r="AU139" s="177"/>
      <c r="AV139" s="178"/>
      <c r="AW139" s="177"/>
      <c r="AX139" s="178"/>
      <c r="AY139" s="177"/>
      <c r="AZ139" s="178"/>
      <c r="BA139" s="177"/>
      <c r="BB139" s="178"/>
      <c r="BC139" s="177"/>
      <c r="BD139" s="178"/>
      <c r="BE139" s="177"/>
      <c r="BF139" s="178"/>
      <c r="BG139" s="177"/>
      <c r="BH139" s="178"/>
      <c r="BI139" s="177"/>
      <c r="BJ139" s="178"/>
    </row>
    <row r="140" spans="1:62" s="54" customFormat="1" ht="12.75">
      <c r="A140" s="174"/>
      <c r="B140" s="175"/>
      <c r="C140" s="174" t="s">
        <v>452</v>
      </c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5"/>
      <c r="V140" s="54">
        <v>215311</v>
      </c>
      <c r="W140" s="179"/>
      <c r="X140" s="178"/>
      <c r="Y140" s="179"/>
      <c r="Z140" s="178"/>
      <c r="AA140" s="177"/>
      <c r="AB140" s="178"/>
      <c r="AC140" s="177"/>
      <c r="AD140" s="178"/>
      <c r="AE140" s="177"/>
      <c r="AF140" s="178"/>
      <c r="AG140" s="179">
        <f t="shared" si="7"/>
        <v>0</v>
      </c>
      <c r="AH140" s="178"/>
      <c r="AI140" s="177"/>
      <c r="AJ140" s="178"/>
      <c r="AK140" s="177"/>
      <c r="AL140" s="178"/>
      <c r="AM140" s="177"/>
      <c r="AN140" s="178"/>
      <c r="AO140" s="177"/>
      <c r="AP140" s="178"/>
      <c r="AQ140" s="180"/>
      <c r="AR140" s="181"/>
      <c r="AS140" s="180"/>
      <c r="AT140" s="181"/>
      <c r="AU140" s="177"/>
      <c r="AV140" s="178"/>
      <c r="AW140" s="177"/>
      <c r="AX140" s="178"/>
      <c r="AY140" s="177"/>
      <c r="AZ140" s="178"/>
      <c r="BA140" s="177"/>
      <c r="BB140" s="178"/>
      <c r="BC140" s="177"/>
      <c r="BD140" s="178"/>
      <c r="BE140" s="177"/>
      <c r="BF140" s="178"/>
      <c r="BG140" s="177"/>
      <c r="BH140" s="178"/>
      <c r="BI140" s="177"/>
      <c r="BJ140" s="178"/>
    </row>
    <row r="141" spans="1:62" s="54" customFormat="1" ht="12.75">
      <c r="A141" s="174">
        <v>4</v>
      </c>
      <c r="B141" s="175"/>
      <c r="C141" s="174" t="s">
        <v>453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5"/>
      <c r="V141" s="54">
        <v>0</v>
      </c>
      <c r="W141" s="177">
        <v>5</v>
      </c>
      <c r="X141" s="178">
        <f aca="true" t="shared" si="8" ref="X141:AD141">COUNTA(X142:X143)</f>
        <v>0</v>
      </c>
      <c r="Y141" s="177">
        <v>8</v>
      </c>
      <c r="Z141" s="178">
        <f t="shared" si="8"/>
        <v>0</v>
      </c>
      <c r="AA141" s="177"/>
      <c r="AB141" s="178" t="s">
        <v>541</v>
      </c>
      <c r="AC141" s="177">
        <v>4</v>
      </c>
      <c r="AD141" s="178">
        <f t="shared" si="8"/>
        <v>0</v>
      </c>
      <c r="AE141" s="177">
        <f aca="true" t="shared" si="9" ref="AE141:BJ141">SUM(AE142:AE143)</f>
        <v>1011</v>
      </c>
      <c r="AF141" s="178">
        <f t="shared" si="9"/>
        <v>0</v>
      </c>
      <c r="AG141" s="182">
        <f t="shared" si="7"/>
        <v>502</v>
      </c>
      <c r="AH141" s="178">
        <f t="shared" si="9"/>
        <v>0</v>
      </c>
      <c r="AI141" s="177">
        <f t="shared" si="9"/>
        <v>348</v>
      </c>
      <c r="AJ141" s="178">
        <f t="shared" si="9"/>
        <v>0</v>
      </c>
      <c r="AK141" s="177">
        <f t="shared" si="9"/>
        <v>0</v>
      </c>
      <c r="AL141" s="178">
        <f t="shared" si="9"/>
        <v>0</v>
      </c>
      <c r="AM141" s="177">
        <f t="shared" si="9"/>
        <v>0</v>
      </c>
      <c r="AN141" s="178">
        <f t="shared" si="9"/>
        <v>0</v>
      </c>
      <c r="AO141" s="177">
        <f t="shared" si="9"/>
        <v>154</v>
      </c>
      <c r="AP141" s="178">
        <f t="shared" si="9"/>
        <v>0</v>
      </c>
      <c r="AQ141" s="180">
        <f t="shared" si="9"/>
        <v>0</v>
      </c>
      <c r="AR141" s="181">
        <f t="shared" si="9"/>
        <v>0</v>
      </c>
      <c r="AS141" s="180">
        <f t="shared" si="9"/>
        <v>0</v>
      </c>
      <c r="AT141" s="181">
        <f t="shared" si="9"/>
        <v>0</v>
      </c>
      <c r="AU141" s="177">
        <f t="shared" si="9"/>
        <v>0</v>
      </c>
      <c r="AV141" s="178">
        <f t="shared" si="9"/>
        <v>0</v>
      </c>
      <c r="AW141" s="177">
        <f t="shared" si="9"/>
        <v>0</v>
      </c>
      <c r="AX141" s="178">
        <f t="shared" si="9"/>
        <v>0</v>
      </c>
      <c r="AY141" s="177">
        <f t="shared" si="9"/>
        <v>2</v>
      </c>
      <c r="AZ141" s="178">
        <f t="shared" si="9"/>
        <v>0</v>
      </c>
      <c r="BA141" s="177">
        <f t="shared" si="9"/>
        <v>4</v>
      </c>
      <c r="BB141" s="178">
        <f t="shared" si="9"/>
        <v>0</v>
      </c>
      <c r="BC141" s="177">
        <f t="shared" si="9"/>
        <v>4</v>
      </c>
      <c r="BD141" s="178">
        <f t="shared" si="9"/>
        <v>0</v>
      </c>
      <c r="BE141" s="177">
        <f t="shared" si="9"/>
        <v>11</v>
      </c>
      <c r="BF141" s="178">
        <f t="shared" si="9"/>
        <v>0</v>
      </c>
      <c r="BG141" s="177">
        <f t="shared" si="9"/>
        <v>13</v>
      </c>
      <c r="BH141" s="178">
        <f t="shared" si="9"/>
        <v>0</v>
      </c>
      <c r="BI141" s="177">
        <f t="shared" si="9"/>
        <v>0</v>
      </c>
      <c r="BJ141" s="178">
        <f t="shared" si="9"/>
        <v>0</v>
      </c>
    </row>
    <row r="142" spans="1:62" s="54" customFormat="1" ht="12.75">
      <c r="A142" s="174" t="s">
        <v>454</v>
      </c>
      <c r="B142" s="175"/>
      <c r="C142" s="174" t="s">
        <v>455</v>
      </c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5"/>
      <c r="V142" s="54">
        <v>215386</v>
      </c>
      <c r="W142" s="179" t="s">
        <v>458</v>
      </c>
      <c r="X142" s="178"/>
      <c r="Y142" s="179" t="s">
        <v>543</v>
      </c>
      <c r="Z142" s="178"/>
      <c r="AA142" s="177"/>
      <c r="AB142" s="178"/>
      <c r="AC142" s="177"/>
      <c r="AD142" s="178"/>
      <c r="AE142" s="177">
        <v>1011</v>
      </c>
      <c r="AF142" s="178"/>
      <c r="AG142" s="182">
        <f t="shared" si="7"/>
        <v>502</v>
      </c>
      <c r="AH142" s="178"/>
      <c r="AI142" s="177">
        <v>348</v>
      </c>
      <c r="AJ142" s="178"/>
      <c r="AK142" s="177"/>
      <c r="AL142" s="178"/>
      <c r="AM142" s="177"/>
      <c r="AN142" s="178"/>
      <c r="AO142" s="177">
        <v>154</v>
      </c>
      <c r="AP142" s="178"/>
      <c r="AQ142" s="180"/>
      <c r="AR142" s="181"/>
      <c r="AS142" s="180"/>
      <c r="AT142" s="181"/>
      <c r="AU142" s="177"/>
      <c r="AV142" s="178"/>
      <c r="AW142" s="177"/>
      <c r="AX142" s="178"/>
      <c r="AY142" s="177">
        <v>2</v>
      </c>
      <c r="AZ142" s="178"/>
      <c r="BA142" s="177">
        <v>4</v>
      </c>
      <c r="BB142" s="178"/>
      <c r="BC142" s="177">
        <v>4</v>
      </c>
      <c r="BD142" s="178"/>
      <c r="BE142" s="177">
        <v>11</v>
      </c>
      <c r="BF142" s="178"/>
      <c r="BG142" s="177">
        <v>13</v>
      </c>
      <c r="BH142" s="178"/>
      <c r="BI142" s="177"/>
      <c r="BJ142" s="178"/>
    </row>
    <row r="143" spans="1:62" s="54" customFormat="1" ht="12.75">
      <c r="A143" s="174" t="s">
        <v>456</v>
      </c>
      <c r="B143" s="175"/>
      <c r="C143" s="174" t="s">
        <v>457</v>
      </c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5"/>
      <c r="V143" s="54">
        <v>215387</v>
      </c>
      <c r="W143" s="179"/>
      <c r="X143" s="178"/>
      <c r="Y143" s="179"/>
      <c r="Z143" s="178"/>
      <c r="AA143" s="177"/>
      <c r="AB143" s="178"/>
      <c r="AC143" s="177" t="s">
        <v>459</v>
      </c>
      <c r="AD143" s="178"/>
      <c r="AE143" s="177"/>
      <c r="AF143" s="178"/>
      <c r="AG143" s="179">
        <f t="shared" si="7"/>
        <v>0</v>
      </c>
      <c r="AH143" s="178"/>
      <c r="AI143" s="177"/>
      <c r="AJ143" s="178"/>
      <c r="AK143" s="177"/>
      <c r="AL143" s="178"/>
      <c r="AM143" s="177"/>
      <c r="AN143" s="178"/>
      <c r="AO143" s="177"/>
      <c r="AP143" s="178"/>
      <c r="AQ143" s="180"/>
      <c r="AR143" s="181"/>
      <c r="AS143" s="180"/>
      <c r="AT143" s="181"/>
      <c r="AU143" s="177"/>
      <c r="AV143" s="178"/>
      <c r="AW143" s="177"/>
      <c r="AX143" s="178"/>
      <c r="AY143" s="177"/>
      <c r="AZ143" s="178"/>
      <c r="BA143" s="177"/>
      <c r="BB143" s="178"/>
      <c r="BC143" s="177"/>
      <c r="BD143" s="178"/>
      <c r="BE143" s="177"/>
      <c r="BF143" s="178"/>
      <c r="BG143" s="177"/>
      <c r="BH143" s="178"/>
      <c r="BI143" s="177"/>
      <c r="BJ143" s="178"/>
    </row>
    <row r="144" spans="1:62" s="54" customFormat="1" ht="25.5" customHeight="1">
      <c r="A144" s="174">
        <v>5</v>
      </c>
      <c r="B144" s="175"/>
      <c r="C144" s="174" t="s">
        <v>460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5"/>
      <c r="V144" s="54">
        <v>0</v>
      </c>
      <c r="W144" s="177" t="s">
        <v>573</v>
      </c>
      <c r="X144" s="178">
        <f aca="true" t="shared" si="10" ref="X144:AD144">COUNTA(X145:X147)</f>
        <v>0</v>
      </c>
      <c r="Y144" s="177" t="s">
        <v>574</v>
      </c>
      <c r="Z144" s="178">
        <f t="shared" si="10"/>
        <v>0</v>
      </c>
      <c r="AA144" s="177"/>
      <c r="AB144" s="178" t="s">
        <v>541</v>
      </c>
      <c r="AC144" s="177"/>
      <c r="AD144" s="178">
        <f t="shared" si="10"/>
        <v>0</v>
      </c>
      <c r="AE144" s="177">
        <f aca="true" t="shared" si="11" ref="AE144:BJ144">SUM(AE145:AE147)</f>
        <v>528</v>
      </c>
      <c r="AF144" s="178">
        <f t="shared" si="11"/>
        <v>0</v>
      </c>
      <c r="AG144" s="183" t="str">
        <f>SUM(AH144:AP144)+0&amp;" /"&amp;996</f>
        <v>0 /996</v>
      </c>
      <c r="AH144" s="184">
        <f t="shared" si="11"/>
        <v>0</v>
      </c>
      <c r="AI144" s="185" t="str">
        <f>SUM(AI145:AI147)+0&amp;" /"&amp;128</f>
        <v>0 /128</v>
      </c>
      <c r="AJ144" s="184">
        <f t="shared" si="11"/>
        <v>0</v>
      </c>
      <c r="AK144" s="177">
        <f t="shared" si="11"/>
        <v>0</v>
      </c>
      <c r="AL144" s="178">
        <f t="shared" si="11"/>
        <v>0</v>
      </c>
      <c r="AM144" s="185" t="str">
        <f>SUM(AM145:AM147)+0&amp;" /"&amp;868</f>
        <v>0 /868</v>
      </c>
      <c r="AN144" s="184">
        <f t="shared" si="11"/>
        <v>0</v>
      </c>
      <c r="AO144" s="177">
        <f t="shared" si="11"/>
        <v>0</v>
      </c>
      <c r="AP144" s="178">
        <f t="shared" si="11"/>
        <v>0</v>
      </c>
      <c r="AQ144" s="180" t="str">
        <f>SUM(AQ145:AQ147)+0&amp;" /"&amp;4</f>
        <v>0 /4</v>
      </c>
      <c r="AR144" s="181">
        <f t="shared" si="11"/>
        <v>0</v>
      </c>
      <c r="AS144" s="180" t="str">
        <f>SUM(AS145:AS147)+0&amp;" /"&amp;4</f>
        <v>0 /4</v>
      </c>
      <c r="AT144" s="181">
        <f t="shared" si="11"/>
        <v>0</v>
      </c>
      <c r="AU144" s="177" t="str">
        <f>SUM(AU145:AU147)+0&amp;" /"&amp;4</f>
        <v>0 /4</v>
      </c>
      <c r="AV144" s="178">
        <f t="shared" si="11"/>
        <v>0</v>
      </c>
      <c r="AW144" s="177" t="str">
        <f>SUM(AW145:AW147)+0&amp;" /"&amp;4</f>
        <v>0 /4</v>
      </c>
      <c r="AX144" s="178">
        <f t="shared" si="11"/>
        <v>0</v>
      </c>
      <c r="AY144" s="177" t="str">
        <f>SUM(AY145:AY147)+0&amp;" /"&amp;11</f>
        <v>0 /11</v>
      </c>
      <c r="AZ144" s="178">
        <f t="shared" si="11"/>
        <v>0</v>
      </c>
      <c r="BA144" s="177" t="str">
        <f>SUM(BA145:BA147)+0&amp;" /"&amp;11</f>
        <v>0 /11</v>
      </c>
      <c r="BB144" s="178">
        <f t="shared" si="11"/>
        <v>0</v>
      </c>
      <c r="BC144" s="177" t="str">
        <f>SUM(BC145:BC147)+0&amp;" /"&amp;11</f>
        <v>0 /11</v>
      </c>
      <c r="BD144" s="178">
        <f t="shared" si="11"/>
        <v>0</v>
      </c>
      <c r="BE144" s="177" t="str">
        <f>SUM(BE145:BE147)+0&amp;" /"&amp;12</f>
        <v>0 /12</v>
      </c>
      <c r="BF144" s="178">
        <f t="shared" si="11"/>
        <v>0</v>
      </c>
      <c r="BG144" s="177">
        <f t="shared" si="11"/>
        <v>0</v>
      </c>
      <c r="BH144" s="178">
        <f t="shared" si="11"/>
        <v>0</v>
      </c>
      <c r="BI144" s="177">
        <f t="shared" si="11"/>
        <v>0</v>
      </c>
      <c r="BJ144" s="178">
        <f t="shared" si="11"/>
        <v>0</v>
      </c>
    </row>
    <row r="145" spans="1:62" s="54" customFormat="1" ht="25.5" customHeight="1">
      <c r="A145" s="174" t="s">
        <v>461</v>
      </c>
      <c r="B145" s="175"/>
      <c r="C145" s="174" t="s">
        <v>462</v>
      </c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5"/>
      <c r="V145" s="54">
        <v>215388</v>
      </c>
      <c r="W145" s="179" t="s">
        <v>544</v>
      </c>
      <c r="X145" s="178"/>
      <c r="Y145" s="179" t="s">
        <v>545</v>
      </c>
      <c r="Z145" s="178"/>
      <c r="AA145" s="177"/>
      <c r="AB145" s="178"/>
      <c r="AC145" s="177"/>
      <c r="AD145" s="178"/>
      <c r="AE145" s="177" t="s">
        <v>546</v>
      </c>
      <c r="AF145" s="178"/>
      <c r="AG145" s="183" t="str">
        <f>SUM(AH145:AP145)+0&amp;" /"&amp;240</f>
        <v>0 /240</v>
      </c>
      <c r="AH145" s="184"/>
      <c r="AI145" s="177" t="s">
        <v>547</v>
      </c>
      <c r="AJ145" s="178"/>
      <c r="AK145" s="177"/>
      <c r="AL145" s="178"/>
      <c r="AM145" s="177" t="s">
        <v>548</v>
      </c>
      <c r="AN145" s="178"/>
      <c r="AO145" s="177"/>
      <c r="AP145" s="178"/>
      <c r="AQ145" s="180"/>
      <c r="AR145" s="181"/>
      <c r="AS145" s="180"/>
      <c r="AT145" s="181"/>
      <c r="AU145" s="177"/>
      <c r="AV145" s="178"/>
      <c r="AW145" s="177"/>
      <c r="AX145" s="178"/>
      <c r="AY145" s="177" t="s">
        <v>549</v>
      </c>
      <c r="AZ145" s="178"/>
      <c r="BA145" s="177" t="s">
        <v>549</v>
      </c>
      <c r="BB145" s="178"/>
      <c r="BC145" s="177"/>
      <c r="BD145" s="178"/>
      <c r="BE145" s="177"/>
      <c r="BF145" s="178"/>
      <c r="BG145" s="177"/>
      <c r="BH145" s="178"/>
      <c r="BI145" s="177"/>
      <c r="BJ145" s="178"/>
    </row>
    <row r="146" spans="1:62" s="54" customFormat="1" ht="25.5" customHeight="1">
      <c r="A146" s="174" t="s">
        <v>463</v>
      </c>
      <c r="B146" s="175"/>
      <c r="C146" s="174" t="s">
        <v>464</v>
      </c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5"/>
      <c r="V146" s="54">
        <v>215389</v>
      </c>
      <c r="W146" s="179" t="s">
        <v>550</v>
      </c>
      <c r="X146" s="178"/>
      <c r="Y146" s="179" t="s">
        <v>551</v>
      </c>
      <c r="Z146" s="178"/>
      <c r="AA146" s="177"/>
      <c r="AB146" s="178"/>
      <c r="AC146" s="177"/>
      <c r="AD146" s="178"/>
      <c r="AE146" s="177" t="s">
        <v>552</v>
      </c>
      <c r="AF146" s="178"/>
      <c r="AG146" s="183" t="str">
        <f>SUM(AH146:AP146)+0&amp;" /"&amp;228</f>
        <v>0 /228</v>
      </c>
      <c r="AH146" s="184"/>
      <c r="AI146" s="177" t="s">
        <v>553</v>
      </c>
      <c r="AJ146" s="178"/>
      <c r="AK146" s="177"/>
      <c r="AL146" s="178"/>
      <c r="AM146" s="177" t="s">
        <v>554</v>
      </c>
      <c r="AN146" s="178"/>
      <c r="AO146" s="177"/>
      <c r="AP146" s="178"/>
      <c r="AQ146" s="180"/>
      <c r="AR146" s="181"/>
      <c r="AS146" s="180"/>
      <c r="AT146" s="181"/>
      <c r="AU146" s="177"/>
      <c r="AV146" s="178"/>
      <c r="AW146" s="177"/>
      <c r="AX146" s="178"/>
      <c r="AY146" s="177"/>
      <c r="AZ146" s="178"/>
      <c r="BA146" s="177"/>
      <c r="BB146" s="178"/>
      <c r="BC146" s="177" t="s">
        <v>549</v>
      </c>
      <c r="BD146" s="178"/>
      <c r="BE146" s="177" t="s">
        <v>550</v>
      </c>
      <c r="BF146" s="178"/>
      <c r="BG146" s="177"/>
      <c r="BH146" s="178"/>
      <c r="BI146" s="177"/>
      <c r="BJ146" s="178"/>
    </row>
    <row r="147" spans="1:62" s="54" customFormat="1" ht="25.5" customHeight="1">
      <c r="A147" s="174" t="s">
        <v>465</v>
      </c>
      <c r="B147" s="175"/>
      <c r="C147" s="174" t="s">
        <v>466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5"/>
      <c r="V147" s="54">
        <v>215390</v>
      </c>
      <c r="W147" s="179"/>
      <c r="X147" s="178"/>
      <c r="Y147" s="179" t="s">
        <v>555</v>
      </c>
      <c r="Z147" s="178"/>
      <c r="AA147" s="177"/>
      <c r="AB147" s="178"/>
      <c r="AC147" s="177"/>
      <c r="AD147" s="178"/>
      <c r="AE147" s="177">
        <v>528</v>
      </c>
      <c r="AF147" s="178"/>
      <c r="AG147" s="183" t="str">
        <f>SUM(AH147:AP147)+0&amp;" /"&amp;528</f>
        <v>0 /528</v>
      </c>
      <c r="AH147" s="184"/>
      <c r="AI147" s="177" t="s">
        <v>556</v>
      </c>
      <c r="AJ147" s="178"/>
      <c r="AK147" s="177"/>
      <c r="AL147" s="178"/>
      <c r="AM147" s="177" t="s">
        <v>557</v>
      </c>
      <c r="AN147" s="178"/>
      <c r="AO147" s="177"/>
      <c r="AP147" s="178"/>
      <c r="AQ147" s="180" t="s">
        <v>558</v>
      </c>
      <c r="AR147" s="181"/>
      <c r="AS147" s="180" t="s">
        <v>558</v>
      </c>
      <c r="AT147" s="181"/>
      <c r="AU147" s="177" t="s">
        <v>558</v>
      </c>
      <c r="AV147" s="178"/>
      <c r="AW147" s="177" t="s">
        <v>558</v>
      </c>
      <c r="AX147" s="178"/>
      <c r="AY147" s="177" t="s">
        <v>558</v>
      </c>
      <c r="AZ147" s="178"/>
      <c r="BA147" s="177" t="s">
        <v>558</v>
      </c>
      <c r="BB147" s="178"/>
      <c r="BC147" s="177" t="s">
        <v>558</v>
      </c>
      <c r="BD147" s="178"/>
      <c r="BE147" s="177" t="s">
        <v>558</v>
      </c>
      <c r="BF147" s="178"/>
      <c r="BG147" s="177"/>
      <c r="BH147" s="178"/>
      <c r="BI147" s="177"/>
      <c r="BJ147" s="178"/>
    </row>
    <row r="150" spans="1:63" ht="12.75">
      <c r="A150" t="s">
        <v>560</v>
      </c>
      <c r="AH150" t="s">
        <v>563</v>
      </c>
      <c r="BK150" t="s">
        <v>572</v>
      </c>
    </row>
    <row r="151" spans="1:63" ht="12.75">
      <c r="A151" t="s">
        <v>561</v>
      </c>
      <c r="AH151" t="s">
        <v>564</v>
      </c>
      <c r="BK151" t="s">
        <v>572</v>
      </c>
    </row>
    <row r="152" spans="1:63" ht="12.75">
      <c r="A152" t="s">
        <v>562</v>
      </c>
      <c r="AH152" t="s">
        <v>565</v>
      </c>
      <c r="BK152" t="s">
        <v>572</v>
      </c>
    </row>
    <row r="153" spans="34:63" ht="12.75">
      <c r="AH153" t="s">
        <v>566</v>
      </c>
      <c r="BK153" t="s">
        <v>572</v>
      </c>
    </row>
    <row r="154" spans="34:63" ht="12.75">
      <c r="AH154" t="s">
        <v>567</v>
      </c>
      <c r="BK154" t="s">
        <v>572</v>
      </c>
    </row>
    <row r="155" spans="34:63" ht="12.75">
      <c r="AH155" t="s">
        <v>568</v>
      </c>
      <c r="BK155" t="s">
        <v>572</v>
      </c>
    </row>
    <row r="156" spans="34:63" ht="12.75">
      <c r="AH156" t="s">
        <v>569</v>
      </c>
      <c r="BK156" t="s">
        <v>572</v>
      </c>
    </row>
    <row r="157" spans="34:63" ht="12.75">
      <c r="AH157" t="s">
        <v>570</v>
      </c>
      <c r="BK157" t="s">
        <v>572</v>
      </c>
    </row>
    <row r="158" spans="34:63" ht="12.75">
      <c r="AH158" t="s">
        <v>571</v>
      </c>
      <c r="BK158" t="s">
        <v>572</v>
      </c>
    </row>
    <row r="159" ht="12.75">
      <c r="BK159" t="s">
        <v>572</v>
      </c>
    </row>
    <row r="160" ht="12.75">
      <c r="BK160" t="s">
        <v>572</v>
      </c>
    </row>
    <row r="161" ht="12.75">
      <c r="BK161" t="s">
        <v>572</v>
      </c>
    </row>
    <row r="162" ht="12.75">
      <c r="BK162" t="s">
        <v>572</v>
      </c>
    </row>
    <row r="163" ht="12.75">
      <c r="BK163" t="s">
        <v>572</v>
      </c>
    </row>
    <row r="164" ht="12.75">
      <c r="BK164" t="s">
        <v>572</v>
      </c>
    </row>
    <row r="165" ht="12.75">
      <c r="BK165" t="s">
        <v>572</v>
      </c>
    </row>
    <row r="166" ht="12.75">
      <c r="BK166" t="s">
        <v>572</v>
      </c>
    </row>
    <row r="167" ht="12.75">
      <c r="BK167" t="s">
        <v>572</v>
      </c>
    </row>
    <row r="168" ht="12.75">
      <c r="BK168" t="s">
        <v>572</v>
      </c>
    </row>
    <row r="169" ht="12.75">
      <c r="BK169" t="s">
        <v>572</v>
      </c>
    </row>
    <row r="170" ht="12.75">
      <c r="BK170" t="s">
        <v>572</v>
      </c>
    </row>
  </sheetData>
  <sheetProtection selectLockedCells="1"/>
  <mergeCells count="2636">
    <mergeCell ref="BG90:BH90"/>
    <mergeCell ref="BI90:BJ90"/>
    <mergeCell ref="AU90:AV90"/>
    <mergeCell ref="AW90:AX90"/>
    <mergeCell ref="AY90:AZ90"/>
    <mergeCell ref="BA90:BB90"/>
    <mergeCell ref="BC90:BD90"/>
    <mergeCell ref="BE90:BF90"/>
    <mergeCell ref="AI90:AJ90"/>
    <mergeCell ref="AK90:AL90"/>
    <mergeCell ref="AM90:AN90"/>
    <mergeCell ref="AO90:AP90"/>
    <mergeCell ref="AQ90:AR90"/>
    <mergeCell ref="AS90:AT90"/>
    <mergeCell ref="BG89:BH89"/>
    <mergeCell ref="BI89:BJ89"/>
    <mergeCell ref="A90:B90"/>
    <mergeCell ref="C90:U90"/>
    <mergeCell ref="W90:X90"/>
    <mergeCell ref="Y90:Z90"/>
    <mergeCell ref="AA90:AB90"/>
    <mergeCell ref="AC90:AD90"/>
    <mergeCell ref="AE90:AF90"/>
    <mergeCell ref="AG90:AH90"/>
    <mergeCell ref="BG88:BH88"/>
    <mergeCell ref="BI88:BJ88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BG87:BJ87"/>
    <mergeCell ref="AI88:AJ89"/>
    <mergeCell ref="AK88:AL89"/>
    <mergeCell ref="AM88:AN89"/>
    <mergeCell ref="AO88:AP89"/>
    <mergeCell ref="AQ88:AR88"/>
    <mergeCell ref="AS88:AT88"/>
    <mergeCell ref="AU88:AV88"/>
    <mergeCell ref="AW88:AX88"/>
    <mergeCell ref="AY88:AZ88"/>
    <mergeCell ref="AG87:AH89"/>
    <mergeCell ref="AI87:AP87"/>
    <mergeCell ref="AQ87:AT87"/>
    <mergeCell ref="AU87:AX87"/>
    <mergeCell ref="AY87:BB87"/>
    <mergeCell ref="BC87:BF87"/>
    <mergeCell ref="BA88:BB88"/>
    <mergeCell ref="BC88:BD88"/>
    <mergeCell ref="BE88:BF88"/>
    <mergeCell ref="A86:B89"/>
    <mergeCell ref="C86:U89"/>
    <mergeCell ref="V86:AD86"/>
    <mergeCell ref="AE86:AP86"/>
    <mergeCell ref="AQ86:BJ86"/>
    <mergeCell ref="W87:X89"/>
    <mergeCell ref="Y87:Z89"/>
    <mergeCell ref="AA87:AB89"/>
    <mergeCell ref="AC87:AD89"/>
    <mergeCell ref="AE87:AF89"/>
    <mergeCell ref="BE84:BE85"/>
    <mergeCell ref="BF84:BJ85"/>
    <mergeCell ref="A85:B85"/>
    <mergeCell ref="D85:O85"/>
    <mergeCell ref="P85:Q85"/>
    <mergeCell ref="R85:S85"/>
    <mergeCell ref="U85:AB85"/>
    <mergeCell ref="AC85:AD85"/>
    <mergeCell ref="AE85:AF85"/>
    <mergeCell ref="AH85:AR85"/>
    <mergeCell ref="AE84:AF84"/>
    <mergeCell ref="AH84:AR84"/>
    <mergeCell ref="AS84:AT84"/>
    <mergeCell ref="AU84:AV84"/>
    <mergeCell ref="AW84:AW85"/>
    <mergeCell ref="AX84:BD85"/>
    <mergeCell ref="AS85:AT85"/>
    <mergeCell ref="AU85:AV85"/>
    <mergeCell ref="A84:B84"/>
    <mergeCell ref="D84:O84"/>
    <mergeCell ref="P84:Q84"/>
    <mergeCell ref="R84:S84"/>
    <mergeCell ref="U84:AB84"/>
    <mergeCell ref="AC84:AD84"/>
    <mergeCell ref="BE82:BE83"/>
    <mergeCell ref="BF82:BJ83"/>
    <mergeCell ref="A83:B83"/>
    <mergeCell ref="D83:O83"/>
    <mergeCell ref="P83:Q83"/>
    <mergeCell ref="R83:S83"/>
    <mergeCell ref="U83:AB83"/>
    <mergeCell ref="AC83:AD83"/>
    <mergeCell ref="AE83:AF83"/>
    <mergeCell ref="AH83:AR83"/>
    <mergeCell ref="AE82:AF82"/>
    <mergeCell ref="AH82:AR82"/>
    <mergeCell ref="AS82:AT82"/>
    <mergeCell ref="AU82:AV82"/>
    <mergeCell ref="AW82:AW83"/>
    <mergeCell ref="AX82:BD83"/>
    <mergeCell ref="AS83:AT83"/>
    <mergeCell ref="AU83:AV83"/>
    <mergeCell ref="AE81:AF81"/>
    <mergeCell ref="AH81:AR81"/>
    <mergeCell ref="AS81:AT81"/>
    <mergeCell ref="AU81:AV81"/>
    <mergeCell ref="A82:B82"/>
    <mergeCell ref="D82:O82"/>
    <mergeCell ref="P82:Q82"/>
    <mergeCell ref="R82:S82"/>
    <mergeCell ref="U82:AB82"/>
    <mergeCell ref="AC82:AD82"/>
    <mergeCell ref="AS80:AT80"/>
    <mergeCell ref="AU80:AV80"/>
    <mergeCell ref="AW80:AW81"/>
    <mergeCell ref="AX80:BD81"/>
    <mergeCell ref="A81:B81"/>
    <mergeCell ref="D81:O81"/>
    <mergeCell ref="P81:Q81"/>
    <mergeCell ref="R81:S81"/>
    <mergeCell ref="U81:AB81"/>
    <mergeCell ref="AC81:AD81"/>
    <mergeCell ref="BE79:BE81"/>
    <mergeCell ref="BF79:BJ81"/>
    <mergeCell ref="A80:B80"/>
    <mergeCell ref="D80:O80"/>
    <mergeCell ref="P80:Q80"/>
    <mergeCell ref="R80:S80"/>
    <mergeCell ref="U80:AB80"/>
    <mergeCell ref="AC80:AD80"/>
    <mergeCell ref="AE80:AF80"/>
    <mergeCell ref="AH80:AR80"/>
    <mergeCell ref="A79:B79"/>
    <mergeCell ref="D79:O79"/>
    <mergeCell ref="P79:Q79"/>
    <mergeCell ref="R79:S79"/>
    <mergeCell ref="U79:AB79"/>
    <mergeCell ref="AC79:AD79"/>
    <mergeCell ref="AE78:AF78"/>
    <mergeCell ref="AH78:AR78"/>
    <mergeCell ref="AS78:AT78"/>
    <mergeCell ref="AU78:AV78"/>
    <mergeCell ref="AW78:AW79"/>
    <mergeCell ref="AX78:BD79"/>
    <mergeCell ref="AE79:AF79"/>
    <mergeCell ref="AH79:AR79"/>
    <mergeCell ref="AS79:AT79"/>
    <mergeCell ref="AU79:AV79"/>
    <mergeCell ref="AE77:AF77"/>
    <mergeCell ref="AH77:AR77"/>
    <mergeCell ref="AS77:AT77"/>
    <mergeCell ref="AU77:AV77"/>
    <mergeCell ref="A78:B78"/>
    <mergeCell ref="D78:O78"/>
    <mergeCell ref="P78:Q78"/>
    <mergeCell ref="R78:S78"/>
    <mergeCell ref="U78:AB78"/>
    <mergeCell ref="AC78:AD78"/>
    <mergeCell ref="A77:B77"/>
    <mergeCell ref="D77:O77"/>
    <mergeCell ref="P77:Q77"/>
    <mergeCell ref="R77:S77"/>
    <mergeCell ref="U77:AB77"/>
    <mergeCell ref="AC77:AD77"/>
    <mergeCell ref="AS76:AT76"/>
    <mergeCell ref="AU76:AV76"/>
    <mergeCell ref="AW76:AW77"/>
    <mergeCell ref="AX76:BD77"/>
    <mergeCell ref="BE76:BE78"/>
    <mergeCell ref="BF76:BJ78"/>
    <mergeCell ref="AU74:AV75"/>
    <mergeCell ref="BE74:BJ75"/>
    <mergeCell ref="A76:B76"/>
    <mergeCell ref="D76:O76"/>
    <mergeCell ref="P76:Q76"/>
    <mergeCell ref="R76:S76"/>
    <mergeCell ref="U76:AB76"/>
    <mergeCell ref="AC76:AD76"/>
    <mergeCell ref="AE76:AF76"/>
    <mergeCell ref="AH76:AR76"/>
    <mergeCell ref="BE72:BJ73"/>
    <mergeCell ref="A74:B75"/>
    <mergeCell ref="C74:O75"/>
    <mergeCell ref="P74:Q75"/>
    <mergeCell ref="R74:S75"/>
    <mergeCell ref="T74:AB75"/>
    <mergeCell ref="AC74:AD75"/>
    <mergeCell ref="AE74:AF75"/>
    <mergeCell ref="AG74:AR75"/>
    <mergeCell ref="AS74:AT75"/>
    <mergeCell ref="BA71:BB71"/>
    <mergeCell ref="BC71:BD71"/>
    <mergeCell ref="BE71:BF71"/>
    <mergeCell ref="BG71:BH71"/>
    <mergeCell ref="BI71:BJ71"/>
    <mergeCell ref="A72:B73"/>
    <mergeCell ref="C72:S73"/>
    <mergeCell ref="T72:AF73"/>
    <mergeCell ref="AG72:AV73"/>
    <mergeCell ref="AW72:BD75"/>
    <mergeCell ref="AO71:AP71"/>
    <mergeCell ref="AQ71:AR71"/>
    <mergeCell ref="AS71:AT71"/>
    <mergeCell ref="AU71:AV71"/>
    <mergeCell ref="AW71:AX71"/>
    <mergeCell ref="AY71:AZ71"/>
    <mergeCell ref="A71:AD71"/>
    <mergeCell ref="AE71:AF71"/>
    <mergeCell ref="AG71:AH71"/>
    <mergeCell ref="AI71:AJ71"/>
    <mergeCell ref="AK71:AL71"/>
    <mergeCell ref="AM71:AN71"/>
    <mergeCell ref="AY70:AZ70"/>
    <mergeCell ref="BA70:BB70"/>
    <mergeCell ref="BC70:BD70"/>
    <mergeCell ref="BE70:BF70"/>
    <mergeCell ref="BG70:BH70"/>
    <mergeCell ref="BI70:BJ70"/>
    <mergeCell ref="AM70:AN70"/>
    <mergeCell ref="AO70:AP70"/>
    <mergeCell ref="AQ70:AR70"/>
    <mergeCell ref="AS70:AT70"/>
    <mergeCell ref="AU70:AV70"/>
    <mergeCell ref="AW70:AX70"/>
    <mergeCell ref="BA69:BB69"/>
    <mergeCell ref="BC69:BD69"/>
    <mergeCell ref="BE69:BF69"/>
    <mergeCell ref="BG69:BH69"/>
    <mergeCell ref="BI69:BJ69"/>
    <mergeCell ref="A70:AD70"/>
    <mergeCell ref="AE70:AF70"/>
    <mergeCell ref="AG70:AH70"/>
    <mergeCell ref="AI70:AJ70"/>
    <mergeCell ref="AK70:AL70"/>
    <mergeCell ref="AO69:AP69"/>
    <mergeCell ref="AQ69:AR69"/>
    <mergeCell ref="AS69:AT69"/>
    <mergeCell ref="AU69:AV69"/>
    <mergeCell ref="AW69:AX69"/>
    <mergeCell ref="AY69:AZ69"/>
    <mergeCell ref="BC68:BD68"/>
    <mergeCell ref="BE68:BF68"/>
    <mergeCell ref="BG68:BH68"/>
    <mergeCell ref="BI68:BJ68"/>
    <mergeCell ref="A69:AD69"/>
    <mergeCell ref="AE69:AF69"/>
    <mergeCell ref="AG69:AH69"/>
    <mergeCell ref="AI69:AJ69"/>
    <mergeCell ref="AK69:AL69"/>
    <mergeCell ref="AM69:AN69"/>
    <mergeCell ref="AQ68:AR68"/>
    <mergeCell ref="AS68:AT68"/>
    <mergeCell ref="AU68:AV68"/>
    <mergeCell ref="AW68:AX68"/>
    <mergeCell ref="AY68:AZ68"/>
    <mergeCell ref="BA68:BB68"/>
    <mergeCell ref="BE67:BF67"/>
    <mergeCell ref="BG67:BH67"/>
    <mergeCell ref="BI67:BJ67"/>
    <mergeCell ref="A68:AD68"/>
    <mergeCell ref="AE68:AF68"/>
    <mergeCell ref="AG68:AH68"/>
    <mergeCell ref="AI68:AJ68"/>
    <mergeCell ref="AK68:AL68"/>
    <mergeCell ref="AM68:AN68"/>
    <mergeCell ref="AO68:AP68"/>
    <mergeCell ref="AS67:AT67"/>
    <mergeCell ref="AU67:AV67"/>
    <mergeCell ref="AW67:AX67"/>
    <mergeCell ref="AY67:AZ67"/>
    <mergeCell ref="BA67:BB67"/>
    <mergeCell ref="BC67:BD67"/>
    <mergeCell ref="BG147:BH147"/>
    <mergeCell ref="BI147:BJ147"/>
    <mergeCell ref="A67:AD67"/>
    <mergeCell ref="AE67:AF67"/>
    <mergeCell ref="AG67:AH67"/>
    <mergeCell ref="AI67:AJ67"/>
    <mergeCell ref="AK67:AL67"/>
    <mergeCell ref="AM67:AN67"/>
    <mergeCell ref="AO67:AP67"/>
    <mergeCell ref="AQ67:AR67"/>
    <mergeCell ref="AU147:AV147"/>
    <mergeCell ref="AW147:AX147"/>
    <mergeCell ref="AY147:AZ147"/>
    <mergeCell ref="BA147:BB147"/>
    <mergeCell ref="BC147:BD147"/>
    <mergeCell ref="BE147:BF147"/>
    <mergeCell ref="AI147:AJ147"/>
    <mergeCell ref="AK147:AL147"/>
    <mergeCell ref="AM147:AN147"/>
    <mergeCell ref="AO147:AP147"/>
    <mergeCell ref="AQ147:AR147"/>
    <mergeCell ref="AS147:AT147"/>
    <mergeCell ref="BG146:BH146"/>
    <mergeCell ref="BI146:BJ146"/>
    <mergeCell ref="A147:B147"/>
    <mergeCell ref="C147:U147"/>
    <mergeCell ref="W147:X147"/>
    <mergeCell ref="Y147:Z147"/>
    <mergeCell ref="AA147:AB147"/>
    <mergeCell ref="AC147:AD147"/>
    <mergeCell ref="AE147:AF147"/>
    <mergeCell ref="AG147:AH147"/>
    <mergeCell ref="AU146:AV146"/>
    <mergeCell ref="AW146:AX146"/>
    <mergeCell ref="AY146:AZ146"/>
    <mergeCell ref="BA146:BB146"/>
    <mergeCell ref="BC146:BD146"/>
    <mergeCell ref="BE146:BF146"/>
    <mergeCell ref="AI146:AJ146"/>
    <mergeCell ref="AK146:AL146"/>
    <mergeCell ref="AM146:AN146"/>
    <mergeCell ref="AO146:AP146"/>
    <mergeCell ref="AQ146:AR146"/>
    <mergeCell ref="AS146:AT146"/>
    <mergeCell ref="BG145:BH145"/>
    <mergeCell ref="BI145:BJ145"/>
    <mergeCell ref="A146:B146"/>
    <mergeCell ref="C146:U146"/>
    <mergeCell ref="W146:X146"/>
    <mergeCell ref="Y146:Z146"/>
    <mergeCell ref="AA146:AB146"/>
    <mergeCell ref="AC146:AD146"/>
    <mergeCell ref="AE146:AF146"/>
    <mergeCell ref="AG146:AH146"/>
    <mergeCell ref="AU145:AV145"/>
    <mergeCell ref="AW145:AX145"/>
    <mergeCell ref="AY145:AZ145"/>
    <mergeCell ref="BA145:BB145"/>
    <mergeCell ref="BC145:BD145"/>
    <mergeCell ref="BE145:BF145"/>
    <mergeCell ref="AI145:AJ145"/>
    <mergeCell ref="AK145:AL145"/>
    <mergeCell ref="AM145:AN145"/>
    <mergeCell ref="AO145:AP145"/>
    <mergeCell ref="AQ145:AR145"/>
    <mergeCell ref="AS145:AT145"/>
    <mergeCell ref="BG144:BH144"/>
    <mergeCell ref="BI144:BJ144"/>
    <mergeCell ref="A145:B145"/>
    <mergeCell ref="C145:U145"/>
    <mergeCell ref="W145:X145"/>
    <mergeCell ref="Y145:Z145"/>
    <mergeCell ref="AA145:AB145"/>
    <mergeCell ref="AC145:AD145"/>
    <mergeCell ref="AE145:AF145"/>
    <mergeCell ref="AG145:AH145"/>
    <mergeCell ref="AU144:AV144"/>
    <mergeCell ref="AW144:AX144"/>
    <mergeCell ref="AY144:AZ144"/>
    <mergeCell ref="BA144:BB144"/>
    <mergeCell ref="BC144:BD144"/>
    <mergeCell ref="BE144:BF144"/>
    <mergeCell ref="AI144:AJ144"/>
    <mergeCell ref="AK144:AL144"/>
    <mergeCell ref="AM144:AN144"/>
    <mergeCell ref="AO144:AP144"/>
    <mergeCell ref="AQ144:AR144"/>
    <mergeCell ref="AS144:AT144"/>
    <mergeCell ref="BG143:BH143"/>
    <mergeCell ref="BI143:BJ143"/>
    <mergeCell ref="A144:B144"/>
    <mergeCell ref="C144:U144"/>
    <mergeCell ref="W144:X144"/>
    <mergeCell ref="Y144:Z144"/>
    <mergeCell ref="AA144:AB144"/>
    <mergeCell ref="AC144:AD144"/>
    <mergeCell ref="AE144:AF144"/>
    <mergeCell ref="AG144:AH144"/>
    <mergeCell ref="AU143:AV143"/>
    <mergeCell ref="AW143:AX143"/>
    <mergeCell ref="AY143:AZ143"/>
    <mergeCell ref="BA143:BB143"/>
    <mergeCell ref="BC143:BD143"/>
    <mergeCell ref="BE143:BF143"/>
    <mergeCell ref="AI143:AJ143"/>
    <mergeCell ref="AK143:AL143"/>
    <mergeCell ref="AM143:AN143"/>
    <mergeCell ref="AO143:AP143"/>
    <mergeCell ref="AQ143:AR143"/>
    <mergeCell ref="AS143:AT143"/>
    <mergeCell ref="BG142:BH142"/>
    <mergeCell ref="BI142:BJ142"/>
    <mergeCell ref="A143:B143"/>
    <mergeCell ref="C143:U143"/>
    <mergeCell ref="W143:X143"/>
    <mergeCell ref="Y143:Z143"/>
    <mergeCell ref="AA143:AB143"/>
    <mergeCell ref="AC143:AD143"/>
    <mergeCell ref="AE143:AF143"/>
    <mergeCell ref="AG143:AH143"/>
    <mergeCell ref="AU142:AV142"/>
    <mergeCell ref="AW142:AX142"/>
    <mergeCell ref="AY142:AZ142"/>
    <mergeCell ref="BA142:BB142"/>
    <mergeCell ref="BC142:BD142"/>
    <mergeCell ref="BE142:BF142"/>
    <mergeCell ref="AI142:AJ142"/>
    <mergeCell ref="AK142:AL142"/>
    <mergeCell ref="AM142:AN142"/>
    <mergeCell ref="AO142:AP142"/>
    <mergeCell ref="AQ142:AR142"/>
    <mergeCell ref="AS142:AT142"/>
    <mergeCell ref="BG141:BH141"/>
    <mergeCell ref="BI141:BJ141"/>
    <mergeCell ref="A142:B142"/>
    <mergeCell ref="C142:U142"/>
    <mergeCell ref="W142:X142"/>
    <mergeCell ref="Y142:Z142"/>
    <mergeCell ref="AA142:AB142"/>
    <mergeCell ref="AC142:AD142"/>
    <mergeCell ref="AE142:AF142"/>
    <mergeCell ref="AG142:AH142"/>
    <mergeCell ref="AU141:AV141"/>
    <mergeCell ref="AW141:AX141"/>
    <mergeCell ref="AY141:AZ141"/>
    <mergeCell ref="BA141:BB141"/>
    <mergeCell ref="BC141:BD141"/>
    <mergeCell ref="BE141:BF141"/>
    <mergeCell ref="AI141:AJ141"/>
    <mergeCell ref="AK141:AL141"/>
    <mergeCell ref="AM141:AN141"/>
    <mergeCell ref="AO141:AP141"/>
    <mergeCell ref="AQ141:AR141"/>
    <mergeCell ref="AS141:AT141"/>
    <mergeCell ref="BG140:BH140"/>
    <mergeCell ref="BI140:BJ140"/>
    <mergeCell ref="A141:B141"/>
    <mergeCell ref="C141:U141"/>
    <mergeCell ref="W141:X141"/>
    <mergeCell ref="Y141:Z141"/>
    <mergeCell ref="AA141:AB141"/>
    <mergeCell ref="AC141:AD141"/>
    <mergeCell ref="AE141:AF141"/>
    <mergeCell ref="AG141:AH141"/>
    <mergeCell ref="AU140:AV140"/>
    <mergeCell ref="AW140:AX140"/>
    <mergeCell ref="AY140:AZ140"/>
    <mergeCell ref="BA140:BB140"/>
    <mergeCell ref="BC140:BD140"/>
    <mergeCell ref="BE140:BF140"/>
    <mergeCell ref="AI140:AJ140"/>
    <mergeCell ref="AK140:AL140"/>
    <mergeCell ref="AM140:AN140"/>
    <mergeCell ref="AO140:AP140"/>
    <mergeCell ref="AQ140:AR140"/>
    <mergeCell ref="AS140:AT140"/>
    <mergeCell ref="BG139:BH139"/>
    <mergeCell ref="BI139:BJ139"/>
    <mergeCell ref="A140:B140"/>
    <mergeCell ref="C140:U140"/>
    <mergeCell ref="W140:X140"/>
    <mergeCell ref="Y140:Z140"/>
    <mergeCell ref="AA140:AB140"/>
    <mergeCell ref="AC140:AD140"/>
    <mergeCell ref="AE140:AF140"/>
    <mergeCell ref="AG140:AH140"/>
    <mergeCell ref="AU139:AV139"/>
    <mergeCell ref="AW139:AX139"/>
    <mergeCell ref="AY139:AZ139"/>
    <mergeCell ref="BA139:BB139"/>
    <mergeCell ref="BC139:BD139"/>
    <mergeCell ref="BE139:BF139"/>
    <mergeCell ref="AI139:AJ139"/>
    <mergeCell ref="AK139:AL139"/>
    <mergeCell ref="AM139:AN139"/>
    <mergeCell ref="AO139:AP139"/>
    <mergeCell ref="AQ139:AR139"/>
    <mergeCell ref="AS139:AT139"/>
    <mergeCell ref="BG138:BH138"/>
    <mergeCell ref="BI138:BJ138"/>
    <mergeCell ref="A139:B139"/>
    <mergeCell ref="C139:U139"/>
    <mergeCell ref="W139:X139"/>
    <mergeCell ref="Y139:Z139"/>
    <mergeCell ref="AA139:AB139"/>
    <mergeCell ref="AC139:AD139"/>
    <mergeCell ref="AE139:AF139"/>
    <mergeCell ref="AG139:AH139"/>
    <mergeCell ref="AU138:AV138"/>
    <mergeCell ref="AW138:AX138"/>
    <mergeCell ref="AY138:AZ138"/>
    <mergeCell ref="BA138:BB138"/>
    <mergeCell ref="BC138:BD138"/>
    <mergeCell ref="BE138:BF138"/>
    <mergeCell ref="AI138:AJ138"/>
    <mergeCell ref="AK138:AL138"/>
    <mergeCell ref="AM138:AN138"/>
    <mergeCell ref="AO138:AP138"/>
    <mergeCell ref="AQ138:AR138"/>
    <mergeCell ref="AS138:AT138"/>
    <mergeCell ref="BG137:BH137"/>
    <mergeCell ref="BI137:BJ137"/>
    <mergeCell ref="A138:B138"/>
    <mergeCell ref="C138:U138"/>
    <mergeCell ref="W138:X138"/>
    <mergeCell ref="Y138:Z138"/>
    <mergeCell ref="AA138:AB138"/>
    <mergeCell ref="AC138:AD138"/>
    <mergeCell ref="AE138:AF138"/>
    <mergeCell ref="AG138:AH138"/>
    <mergeCell ref="AU137:AV137"/>
    <mergeCell ref="AW137:AX137"/>
    <mergeCell ref="AY137:AZ137"/>
    <mergeCell ref="BA137:BB137"/>
    <mergeCell ref="BC137:BD137"/>
    <mergeCell ref="BE137:BF137"/>
    <mergeCell ref="AI137:AJ137"/>
    <mergeCell ref="AK137:AL137"/>
    <mergeCell ref="AM137:AN137"/>
    <mergeCell ref="AO137:AP137"/>
    <mergeCell ref="AQ137:AR137"/>
    <mergeCell ref="AS137:AT137"/>
    <mergeCell ref="BG136:BH136"/>
    <mergeCell ref="BI136:BJ136"/>
    <mergeCell ref="A137:B137"/>
    <mergeCell ref="C137:U137"/>
    <mergeCell ref="W137:X137"/>
    <mergeCell ref="Y137:Z137"/>
    <mergeCell ref="AA137:AB137"/>
    <mergeCell ref="AC137:AD137"/>
    <mergeCell ref="AE137:AF137"/>
    <mergeCell ref="AG137:AH137"/>
    <mergeCell ref="AU136:AV136"/>
    <mergeCell ref="AW136:AX136"/>
    <mergeCell ref="AY136:AZ136"/>
    <mergeCell ref="BA136:BB136"/>
    <mergeCell ref="BC136:BD136"/>
    <mergeCell ref="BE136:BF136"/>
    <mergeCell ref="AI136:AJ136"/>
    <mergeCell ref="AK136:AL136"/>
    <mergeCell ref="AM136:AN136"/>
    <mergeCell ref="AO136:AP136"/>
    <mergeCell ref="AQ136:AR136"/>
    <mergeCell ref="AS136:AT136"/>
    <mergeCell ref="BG135:BH135"/>
    <mergeCell ref="BI135:BJ135"/>
    <mergeCell ref="A136:B136"/>
    <mergeCell ref="C136:U136"/>
    <mergeCell ref="W136:X136"/>
    <mergeCell ref="Y136:Z136"/>
    <mergeCell ref="AA136:AB136"/>
    <mergeCell ref="AC136:AD136"/>
    <mergeCell ref="AE136:AF136"/>
    <mergeCell ref="AG136:AH136"/>
    <mergeCell ref="AU135:AV135"/>
    <mergeCell ref="AW135:AX135"/>
    <mergeCell ref="AY135:AZ135"/>
    <mergeCell ref="BA135:BB135"/>
    <mergeCell ref="BC135:BD135"/>
    <mergeCell ref="BE135:BF135"/>
    <mergeCell ref="AI135:AJ135"/>
    <mergeCell ref="AK135:AL135"/>
    <mergeCell ref="AM135:AN135"/>
    <mergeCell ref="AO135:AP135"/>
    <mergeCell ref="AQ135:AR135"/>
    <mergeCell ref="AS135:AT135"/>
    <mergeCell ref="BG134:BH134"/>
    <mergeCell ref="BI134:BJ134"/>
    <mergeCell ref="A135:B135"/>
    <mergeCell ref="C135:U135"/>
    <mergeCell ref="W135:X135"/>
    <mergeCell ref="Y135:Z135"/>
    <mergeCell ref="AA135:AB135"/>
    <mergeCell ref="AC135:AD135"/>
    <mergeCell ref="AE135:AF135"/>
    <mergeCell ref="AG135:AH135"/>
    <mergeCell ref="AU134:AV134"/>
    <mergeCell ref="AW134:AX134"/>
    <mergeCell ref="AY134:AZ134"/>
    <mergeCell ref="BA134:BB134"/>
    <mergeCell ref="BC134:BD134"/>
    <mergeCell ref="BE134:BF134"/>
    <mergeCell ref="AI134:AJ134"/>
    <mergeCell ref="AK134:AL134"/>
    <mergeCell ref="AM134:AN134"/>
    <mergeCell ref="AO134:AP134"/>
    <mergeCell ref="AQ134:AR134"/>
    <mergeCell ref="AS134:AT134"/>
    <mergeCell ref="BG133:BH133"/>
    <mergeCell ref="BI133:BJ133"/>
    <mergeCell ref="A134:B134"/>
    <mergeCell ref="C134:U134"/>
    <mergeCell ref="W134:X134"/>
    <mergeCell ref="Y134:Z134"/>
    <mergeCell ref="AA134:AB134"/>
    <mergeCell ref="AC134:AD134"/>
    <mergeCell ref="AE134:AF134"/>
    <mergeCell ref="AG134:AH134"/>
    <mergeCell ref="AU133:AV133"/>
    <mergeCell ref="AW133:AX133"/>
    <mergeCell ref="AY133:AZ133"/>
    <mergeCell ref="BA133:BB133"/>
    <mergeCell ref="BC133:BD133"/>
    <mergeCell ref="BE133:BF133"/>
    <mergeCell ref="AI133:AJ133"/>
    <mergeCell ref="AK133:AL133"/>
    <mergeCell ref="AM133:AN133"/>
    <mergeCell ref="AO133:AP133"/>
    <mergeCell ref="AQ133:AR133"/>
    <mergeCell ref="AS133:AT133"/>
    <mergeCell ref="BG132:BH132"/>
    <mergeCell ref="BI132:BJ132"/>
    <mergeCell ref="A133:B133"/>
    <mergeCell ref="C133:U133"/>
    <mergeCell ref="W133:X133"/>
    <mergeCell ref="Y133:Z133"/>
    <mergeCell ref="AA133:AB133"/>
    <mergeCell ref="AC133:AD133"/>
    <mergeCell ref="AE133:AF133"/>
    <mergeCell ref="AG133:AH133"/>
    <mergeCell ref="AU132:AV132"/>
    <mergeCell ref="AW132:AX132"/>
    <mergeCell ref="AY132:AZ132"/>
    <mergeCell ref="BA132:BB132"/>
    <mergeCell ref="BC132:BD132"/>
    <mergeCell ref="BE132:BF132"/>
    <mergeCell ref="AI132:AJ132"/>
    <mergeCell ref="AK132:AL132"/>
    <mergeCell ref="AM132:AN132"/>
    <mergeCell ref="AO132:AP132"/>
    <mergeCell ref="AQ132:AR132"/>
    <mergeCell ref="AS132:AT132"/>
    <mergeCell ref="BG131:BH131"/>
    <mergeCell ref="BI131:BJ131"/>
    <mergeCell ref="A132:B132"/>
    <mergeCell ref="C132:U132"/>
    <mergeCell ref="W132:X132"/>
    <mergeCell ref="Y132:Z132"/>
    <mergeCell ref="AA132:AB132"/>
    <mergeCell ref="AC132:AD132"/>
    <mergeCell ref="AE132:AF132"/>
    <mergeCell ref="AG132:AH132"/>
    <mergeCell ref="AU131:AV131"/>
    <mergeCell ref="AW131:AX131"/>
    <mergeCell ref="AY131:AZ131"/>
    <mergeCell ref="BA131:BB131"/>
    <mergeCell ref="BC131:BD131"/>
    <mergeCell ref="BE131:BF131"/>
    <mergeCell ref="AI131:AJ131"/>
    <mergeCell ref="AK131:AL131"/>
    <mergeCell ref="AM131:AN131"/>
    <mergeCell ref="AO131:AP131"/>
    <mergeCell ref="AQ131:AR131"/>
    <mergeCell ref="AS131:AT131"/>
    <mergeCell ref="BG130:BH130"/>
    <mergeCell ref="BI130:BJ130"/>
    <mergeCell ref="A131:B131"/>
    <mergeCell ref="C131:U131"/>
    <mergeCell ref="W131:X131"/>
    <mergeCell ref="Y131:Z131"/>
    <mergeCell ref="AA131:AB131"/>
    <mergeCell ref="AC131:AD131"/>
    <mergeCell ref="AE131:AF131"/>
    <mergeCell ref="AG131:AH131"/>
    <mergeCell ref="AU130:AV130"/>
    <mergeCell ref="AW130:AX130"/>
    <mergeCell ref="AY130:AZ130"/>
    <mergeCell ref="BA130:BB130"/>
    <mergeCell ref="BC130:BD130"/>
    <mergeCell ref="BE130:BF130"/>
    <mergeCell ref="AI130:AJ130"/>
    <mergeCell ref="AK130:AL130"/>
    <mergeCell ref="AM130:AN130"/>
    <mergeCell ref="AO130:AP130"/>
    <mergeCell ref="AQ130:AR130"/>
    <mergeCell ref="AS130:AT130"/>
    <mergeCell ref="BG129:BH129"/>
    <mergeCell ref="BI129:BJ129"/>
    <mergeCell ref="A130:B130"/>
    <mergeCell ref="C130:U130"/>
    <mergeCell ref="W130:X130"/>
    <mergeCell ref="Y130:Z130"/>
    <mergeCell ref="AA130:AB130"/>
    <mergeCell ref="AC130:AD130"/>
    <mergeCell ref="AE130:AF130"/>
    <mergeCell ref="AG130:AH130"/>
    <mergeCell ref="AU129:AV129"/>
    <mergeCell ref="AW129:AX129"/>
    <mergeCell ref="AY129:AZ129"/>
    <mergeCell ref="BA129:BB129"/>
    <mergeCell ref="BC129:BD129"/>
    <mergeCell ref="BE129:BF129"/>
    <mergeCell ref="AI129:AJ129"/>
    <mergeCell ref="AK129:AL129"/>
    <mergeCell ref="AM129:AN129"/>
    <mergeCell ref="AO129:AP129"/>
    <mergeCell ref="AQ129:AR129"/>
    <mergeCell ref="AS129:AT129"/>
    <mergeCell ref="BG128:BH128"/>
    <mergeCell ref="BI128:BJ128"/>
    <mergeCell ref="A129:B129"/>
    <mergeCell ref="C129:U129"/>
    <mergeCell ref="W129:X129"/>
    <mergeCell ref="Y129:Z129"/>
    <mergeCell ref="AA129:AB129"/>
    <mergeCell ref="AC129:AD129"/>
    <mergeCell ref="AE129:AF129"/>
    <mergeCell ref="AG129:AH129"/>
    <mergeCell ref="AU128:AV128"/>
    <mergeCell ref="AW128:AX128"/>
    <mergeCell ref="AY128:AZ128"/>
    <mergeCell ref="BA128:BB128"/>
    <mergeCell ref="BC128:BD128"/>
    <mergeCell ref="BE128:BF128"/>
    <mergeCell ref="AI128:AJ128"/>
    <mergeCell ref="AK128:AL128"/>
    <mergeCell ref="AM128:AN128"/>
    <mergeCell ref="AO128:AP128"/>
    <mergeCell ref="AQ128:AR128"/>
    <mergeCell ref="AS128:AT128"/>
    <mergeCell ref="BG127:BH127"/>
    <mergeCell ref="BI127:BJ127"/>
    <mergeCell ref="A128:B128"/>
    <mergeCell ref="C128:U128"/>
    <mergeCell ref="W128:X128"/>
    <mergeCell ref="Y128:Z128"/>
    <mergeCell ref="AA128:AB128"/>
    <mergeCell ref="AC128:AD128"/>
    <mergeCell ref="AE128:AF128"/>
    <mergeCell ref="AG128:AH128"/>
    <mergeCell ref="AU127:AV127"/>
    <mergeCell ref="AW127:AX127"/>
    <mergeCell ref="AY127:AZ127"/>
    <mergeCell ref="BA127:BB127"/>
    <mergeCell ref="BC127:BD127"/>
    <mergeCell ref="BE127:BF127"/>
    <mergeCell ref="AI127:AJ127"/>
    <mergeCell ref="AK127:AL127"/>
    <mergeCell ref="AM127:AN127"/>
    <mergeCell ref="AO127:AP127"/>
    <mergeCell ref="AQ127:AR127"/>
    <mergeCell ref="AS127:AT127"/>
    <mergeCell ref="BG126:BH126"/>
    <mergeCell ref="BI126:BJ126"/>
    <mergeCell ref="A127:B127"/>
    <mergeCell ref="C127:U127"/>
    <mergeCell ref="W127:X127"/>
    <mergeCell ref="Y127:Z127"/>
    <mergeCell ref="AA127:AB127"/>
    <mergeCell ref="AC127:AD127"/>
    <mergeCell ref="AE127:AF127"/>
    <mergeCell ref="AG127:AH127"/>
    <mergeCell ref="AU126:AV126"/>
    <mergeCell ref="AW126:AX126"/>
    <mergeCell ref="AY126:AZ126"/>
    <mergeCell ref="BA126:BB126"/>
    <mergeCell ref="BC126:BD126"/>
    <mergeCell ref="BE126:BF126"/>
    <mergeCell ref="AI126:AJ126"/>
    <mergeCell ref="AK126:AL126"/>
    <mergeCell ref="AM126:AN126"/>
    <mergeCell ref="AO126:AP126"/>
    <mergeCell ref="AQ126:AR126"/>
    <mergeCell ref="AS126:AT126"/>
    <mergeCell ref="BG125:BH125"/>
    <mergeCell ref="BI125:BJ125"/>
    <mergeCell ref="A126:B126"/>
    <mergeCell ref="C126:U126"/>
    <mergeCell ref="W126:X126"/>
    <mergeCell ref="Y126:Z126"/>
    <mergeCell ref="AA126:AB126"/>
    <mergeCell ref="AC126:AD126"/>
    <mergeCell ref="AE126:AF126"/>
    <mergeCell ref="AG126:AH126"/>
    <mergeCell ref="AU125:AV125"/>
    <mergeCell ref="AW125:AX125"/>
    <mergeCell ref="AY125:AZ125"/>
    <mergeCell ref="BA125:BB125"/>
    <mergeCell ref="BC125:BD125"/>
    <mergeCell ref="BE125:BF125"/>
    <mergeCell ref="AI125:AJ125"/>
    <mergeCell ref="AK125:AL125"/>
    <mergeCell ref="AM125:AN125"/>
    <mergeCell ref="AO125:AP125"/>
    <mergeCell ref="AQ125:AR125"/>
    <mergeCell ref="AS125:AT125"/>
    <mergeCell ref="BG124:BH124"/>
    <mergeCell ref="BI124:BJ124"/>
    <mergeCell ref="A125:B125"/>
    <mergeCell ref="C125:U125"/>
    <mergeCell ref="W125:X125"/>
    <mergeCell ref="Y125:Z125"/>
    <mergeCell ref="AA125:AB125"/>
    <mergeCell ref="AC125:AD125"/>
    <mergeCell ref="AE125:AF125"/>
    <mergeCell ref="AG125:AH125"/>
    <mergeCell ref="AU124:AV124"/>
    <mergeCell ref="AW124:AX124"/>
    <mergeCell ref="AY124:AZ124"/>
    <mergeCell ref="BA124:BB124"/>
    <mergeCell ref="BC124:BD124"/>
    <mergeCell ref="BE124:BF124"/>
    <mergeCell ref="AI124:AJ124"/>
    <mergeCell ref="AK124:AL124"/>
    <mergeCell ref="AM124:AN124"/>
    <mergeCell ref="AO124:AP124"/>
    <mergeCell ref="AQ124:AR124"/>
    <mergeCell ref="AS124:AT124"/>
    <mergeCell ref="BG123:BH123"/>
    <mergeCell ref="BI123:BJ123"/>
    <mergeCell ref="A124:B124"/>
    <mergeCell ref="C124:U124"/>
    <mergeCell ref="W124:X124"/>
    <mergeCell ref="Y124:Z124"/>
    <mergeCell ref="AA124:AB124"/>
    <mergeCell ref="AC124:AD124"/>
    <mergeCell ref="AE124:AF124"/>
    <mergeCell ref="AG124:AH124"/>
    <mergeCell ref="AU123:AV123"/>
    <mergeCell ref="AW123:AX123"/>
    <mergeCell ref="AY123:AZ123"/>
    <mergeCell ref="BA123:BB123"/>
    <mergeCell ref="BC123:BD123"/>
    <mergeCell ref="BE123:BF123"/>
    <mergeCell ref="AI123:AJ123"/>
    <mergeCell ref="AK123:AL123"/>
    <mergeCell ref="AM123:AN123"/>
    <mergeCell ref="AO123:AP123"/>
    <mergeCell ref="AQ123:AR123"/>
    <mergeCell ref="AS123:AT123"/>
    <mergeCell ref="BG122:BH122"/>
    <mergeCell ref="BI122:BJ122"/>
    <mergeCell ref="A123:B123"/>
    <mergeCell ref="C123:U123"/>
    <mergeCell ref="W123:X123"/>
    <mergeCell ref="Y123:Z123"/>
    <mergeCell ref="AA123:AB123"/>
    <mergeCell ref="AC123:AD123"/>
    <mergeCell ref="AE123:AF123"/>
    <mergeCell ref="AG123:AH123"/>
    <mergeCell ref="AU122:AV122"/>
    <mergeCell ref="AW122:AX122"/>
    <mergeCell ref="AY122:AZ122"/>
    <mergeCell ref="BA122:BB122"/>
    <mergeCell ref="BC122:BD122"/>
    <mergeCell ref="BE122:BF122"/>
    <mergeCell ref="AI122:AJ122"/>
    <mergeCell ref="AK122:AL122"/>
    <mergeCell ref="AM122:AN122"/>
    <mergeCell ref="AO122:AP122"/>
    <mergeCell ref="AQ122:AR122"/>
    <mergeCell ref="AS122:AT122"/>
    <mergeCell ref="BG121:BH121"/>
    <mergeCell ref="BI121:BJ121"/>
    <mergeCell ref="A122:B122"/>
    <mergeCell ref="C122:U122"/>
    <mergeCell ref="W122:X122"/>
    <mergeCell ref="Y122:Z122"/>
    <mergeCell ref="AA122:AB122"/>
    <mergeCell ref="AC122:AD122"/>
    <mergeCell ref="AE122:AF122"/>
    <mergeCell ref="AG122:AH122"/>
    <mergeCell ref="AU121:AV121"/>
    <mergeCell ref="AW121:AX121"/>
    <mergeCell ref="AY121:AZ121"/>
    <mergeCell ref="BA121:BB121"/>
    <mergeCell ref="BC121:BD121"/>
    <mergeCell ref="BE121:BF121"/>
    <mergeCell ref="AI121:AJ121"/>
    <mergeCell ref="AK121:AL121"/>
    <mergeCell ref="AM121:AN121"/>
    <mergeCell ref="AO121:AP121"/>
    <mergeCell ref="AQ121:AR121"/>
    <mergeCell ref="AS121:AT121"/>
    <mergeCell ref="BG120:BH120"/>
    <mergeCell ref="BI120:BJ120"/>
    <mergeCell ref="A121:B121"/>
    <mergeCell ref="C121:U121"/>
    <mergeCell ref="W121:X121"/>
    <mergeCell ref="Y121:Z121"/>
    <mergeCell ref="AA121:AB121"/>
    <mergeCell ref="AC121:AD121"/>
    <mergeCell ref="AE121:AF121"/>
    <mergeCell ref="AG121:AH121"/>
    <mergeCell ref="AU120:AV120"/>
    <mergeCell ref="AW120:AX120"/>
    <mergeCell ref="AY120:AZ120"/>
    <mergeCell ref="BA120:BB120"/>
    <mergeCell ref="BC120:BD120"/>
    <mergeCell ref="BE120:BF120"/>
    <mergeCell ref="AI120:AJ120"/>
    <mergeCell ref="AK120:AL120"/>
    <mergeCell ref="AM120:AN120"/>
    <mergeCell ref="AO120:AP120"/>
    <mergeCell ref="AQ120:AR120"/>
    <mergeCell ref="AS120:AT120"/>
    <mergeCell ref="BG119:BH119"/>
    <mergeCell ref="BI119:BJ119"/>
    <mergeCell ref="A120:B120"/>
    <mergeCell ref="C120:U120"/>
    <mergeCell ref="W120:X120"/>
    <mergeCell ref="Y120:Z120"/>
    <mergeCell ref="AA120:AB120"/>
    <mergeCell ref="AC120:AD120"/>
    <mergeCell ref="AE120:AF120"/>
    <mergeCell ref="AG120:AH120"/>
    <mergeCell ref="AU119:AV119"/>
    <mergeCell ref="AW119:AX119"/>
    <mergeCell ref="AY119:AZ119"/>
    <mergeCell ref="BA119:BB119"/>
    <mergeCell ref="BC119:BD119"/>
    <mergeCell ref="BE119:BF119"/>
    <mergeCell ref="AI119:AJ119"/>
    <mergeCell ref="AK119:AL119"/>
    <mergeCell ref="AM119:AN119"/>
    <mergeCell ref="AO119:AP119"/>
    <mergeCell ref="AQ119:AR119"/>
    <mergeCell ref="AS119:AT119"/>
    <mergeCell ref="BG118:BH118"/>
    <mergeCell ref="BI118:BJ118"/>
    <mergeCell ref="A119:B119"/>
    <mergeCell ref="C119:U119"/>
    <mergeCell ref="W119:X119"/>
    <mergeCell ref="Y119:Z119"/>
    <mergeCell ref="AA119:AB119"/>
    <mergeCell ref="AC119:AD119"/>
    <mergeCell ref="AE119:AF119"/>
    <mergeCell ref="AG119:AH119"/>
    <mergeCell ref="AU118:AV118"/>
    <mergeCell ref="AW118:AX118"/>
    <mergeCell ref="AY118:AZ118"/>
    <mergeCell ref="BA118:BB118"/>
    <mergeCell ref="BC118:BD118"/>
    <mergeCell ref="BE118:BF118"/>
    <mergeCell ref="AI118:AJ118"/>
    <mergeCell ref="AK118:AL118"/>
    <mergeCell ref="AM118:AN118"/>
    <mergeCell ref="AO118:AP118"/>
    <mergeCell ref="AQ118:AR118"/>
    <mergeCell ref="AS118:AT118"/>
    <mergeCell ref="BG117:BH117"/>
    <mergeCell ref="BI117:BJ117"/>
    <mergeCell ref="A118:B118"/>
    <mergeCell ref="C118:U118"/>
    <mergeCell ref="W118:X118"/>
    <mergeCell ref="Y118:Z118"/>
    <mergeCell ref="AA118:AB118"/>
    <mergeCell ref="AC118:AD118"/>
    <mergeCell ref="AE118:AF118"/>
    <mergeCell ref="AG118:AH118"/>
    <mergeCell ref="AU117:AV117"/>
    <mergeCell ref="AW117:AX117"/>
    <mergeCell ref="AY117:AZ117"/>
    <mergeCell ref="BA117:BB117"/>
    <mergeCell ref="BC117:BD117"/>
    <mergeCell ref="BE117:BF117"/>
    <mergeCell ref="AI117:AJ117"/>
    <mergeCell ref="AK117:AL117"/>
    <mergeCell ref="AM117:AN117"/>
    <mergeCell ref="AO117:AP117"/>
    <mergeCell ref="AQ117:AR117"/>
    <mergeCell ref="AS117:AT117"/>
    <mergeCell ref="BG116:BH116"/>
    <mergeCell ref="BI116:BJ116"/>
    <mergeCell ref="A117:B117"/>
    <mergeCell ref="C117:U117"/>
    <mergeCell ref="W117:X117"/>
    <mergeCell ref="Y117:Z117"/>
    <mergeCell ref="AA117:AB117"/>
    <mergeCell ref="AC117:AD117"/>
    <mergeCell ref="AE117:AF117"/>
    <mergeCell ref="AG117:AH117"/>
    <mergeCell ref="AU116:AV116"/>
    <mergeCell ref="AW116:AX116"/>
    <mergeCell ref="AY116:AZ116"/>
    <mergeCell ref="BA116:BB116"/>
    <mergeCell ref="BC116:BD116"/>
    <mergeCell ref="BE116:BF116"/>
    <mergeCell ref="AI116:AJ116"/>
    <mergeCell ref="AK116:AL116"/>
    <mergeCell ref="AM116:AN116"/>
    <mergeCell ref="AO116:AP116"/>
    <mergeCell ref="AQ116:AR116"/>
    <mergeCell ref="AS116:AT116"/>
    <mergeCell ref="BG115:BH115"/>
    <mergeCell ref="BI115:BJ115"/>
    <mergeCell ref="A116:B116"/>
    <mergeCell ref="C116:U116"/>
    <mergeCell ref="W116:X116"/>
    <mergeCell ref="Y116:Z116"/>
    <mergeCell ref="AA116:AB116"/>
    <mergeCell ref="AC116:AD116"/>
    <mergeCell ref="AE116:AF116"/>
    <mergeCell ref="AG116:AH116"/>
    <mergeCell ref="AU115:AV115"/>
    <mergeCell ref="AW115:AX115"/>
    <mergeCell ref="AY115:AZ115"/>
    <mergeCell ref="BA115:BB115"/>
    <mergeCell ref="BC115:BD115"/>
    <mergeCell ref="BE115:BF115"/>
    <mergeCell ref="AI115:AJ115"/>
    <mergeCell ref="AK115:AL115"/>
    <mergeCell ref="AM115:AN115"/>
    <mergeCell ref="AO115:AP115"/>
    <mergeCell ref="AQ115:AR115"/>
    <mergeCell ref="AS115:AT115"/>
    <mergeCell ref="BG114:BH114"/>
    <mergeCell ref="BI114:BJ114"/>
    <mergeCell ref="A115:B115"/>
    <mergeCell ref="C115:U115"/>
    <mergeCell ref="W115:X115"/>
    <mergeCell ref="Y115:Z115"/>
    <mergeCell ref="AA115:AB115"/>
    <mergeCell ref="AC115:AD115"/>
    <mergeCell ref="AE115:AF115"/>
    <mergeCell ref="AG115:AH115"/>
    <mergeCell ref="AU114:AV114"/>
    <mergeCell ref="AW114:AX114"/>
    <mergeCell ref="AY114:AZ114"/>
    <mergeCell ref="BA114:BB114"/>
    <mergeCell ref="BC114:BD114"/>
    <mergeCell ref="BE114:BF114"/>
    <mergeCell ref="AI114:AJ114"/>
    <mergeCell ref="AK114:AL114"/>
    <mergeCell ref="AM114:AN114"/>
    <mergeCell ref="AO114:AP114"/>
    <mergeCell ref="AQ114:AR114"/>
    <mergeCell ref="AS114:AT114"/>
    <mergeCell ref="BG113:BH113"/>
    <mergeCell ref="BI113:BJ113"/>
    <mergeCell ref="A114:B114"/>
    <mergeCell ref="C114:U114"/>
    <mergeCell ref="W114:X114"/>
    <mergeCell ref="Y114:Z114"/>
    <mergeCell ref="AA114:AB114"/>
    <mergeCell ref="AC114:AD114"/>
    <mergeCell ref="AE114:AF114"/>
    <mergeCell ref="AG114:AH114"/>
    <mergeCell ref="AU113:AV113"/>
    <mergeCell ref="AW113:AX113"/>
    <mergeCell ref="AY113:AZ113"/>
    <mergeCell ref="BA113:BB113"/>
    <mergeCell ref="BC113:BD113"/>
    <mergeCell ref="BE113:BF113"/>
    <mergeCell ref="AI113:AJ113"/>
    <mergeCell ref="AK113:AL113"/>
    <mergeCell ref="AM113:AN113"/>
    <mergeCell ref="AO113:AP113"/>
    <mergeCell ref="AQ113:AR113"/>
    <mergeCell ref="AS113:AT113"/>
    <mergeCell ref="BG112:BH112"/>
    <mergeCell ref="BI112:BJ112"/>
    <mergeCell ref="A113:B113"/>
    <mergeCell ref="C113:U113"/>
    <mergeCell ref="W113:X113"/>
    <mergeCell ref="Y113:Z113"/>
    <mergeCell ref="AA113:AB113"/>
    <mergeCell ref="AC113:AD113"/>
    <mergeCell ref="AE113:AF113"/>
    <mergeCell ref="AG113:AH113"/>
    <mergeCell ref="AU112:AV112"/>
    <mergeCell ref="AW112:AX112"/>
    <mergeCell ref="AY112:AZ112"/>
    <mergeCell ref="BA112:BB112"/>
    <mergeCell ref="BC112:BD112"/>
    <mergeCell ref="BE112:BF112"/>
    <mergeCell ref="AI112:AJ112"/>
    <mergeCell ref="AK112:AL112"/>
    <mergeCell ref="AM112:AN112"/>
    <mergeCell ref="AO112:AP112"/>
    <mergeCell ref="AQ112:AR112"/>
    <mergeCell ref="AS112:AT112"/>
    <mergeCell ref="BG111:BH111"/>
    <mergeCell ref="BI111:BJ111"/>
    <mergeCell ref="A112:B112"/>
    <mergeCell ref="C112:U112"/>
    <mergeCell ref="W112:X112"/>
    <mergeCell ref="Y112:Z112"/>
    <mergeCell ref="AA112:AB112"/>
    <mergeCell ref="AC112:AD112"/>
    <mergeCell ref="AE112:AF112"/>
    <mergeCell ref="AG112:AH112"/>
    <mergeCell ref="AU111:AV111"/>
    <mergeCell ref="AW111:AX111"/>
    <mergeCell ref="AY111:AZ111"/>
    <mergeCell ref="BA111:BB111"/>
    <mergeCell ref="BC111:BD111"/>
    <mergeCell ref="BE111:BF111"/>
    <mergeCell ref="AI111:AJ111"/>
    <mergeCell ref="AK111:AL111"/>
    <mergeCell ref="AM111:AN111"/>
    <mergeCell ref="AO111:AP111"/>
    <mergeCell ref="AQ111:AR111"/>
    <mergeCell ref="AS111:AT111"/>
    <mergeCell ref="BG110:BH110"/>
    <mergeCell ref="BI110:BJ110"/>
    <mergeCell ref="A111:B111"/>
    <mergeCell ref="C111:U111"/>
    <mergeCell ref="W111:X111"/>
    <mergeCell ref="Y111:Z111"/>
    <mergeCell ref="AA111:AB111"/>
    <mergeCell ref="AC111:AD111"/>
    <mergeCell ref="AE111:AF111"/>
    <mergeCell ref="AG111:AH111"/>
    <mergeCell ref="AU110:AV110"/>
    <mergeCell ref="AW110:AX110"/>
    <mergeCell ref="AY110:AZ110"/>
    <mergeCell ref="BA110:BB110"/>
    <mergeCell ref="BC110:BD110"/>
    <mergeCell ref="BE110:BF110"/>
    <mergeCell ref="AI110:AJ110"/>
    <mergeCell ref="AK110:AL110"/>
    <mergeCell ref="AM110:AN110"/>
    <mergeCell ref="AO110:AP110"/>
    <mergeCell ref="AQ110:AR110"/>
    <mergeCell ref="AS110:AT110"/>
    <mergeCell ref="BG109:BH109"/>
    <mergeCell ref="BI109:BJ109"/>
    <mergeCell ref="A110:B110"/>
    <mergeCell ref="C110:U110"/>
    <mergeCell ref="W110:X110"/>
    <mergeCell ref="Y110:Z110"/>
    <mergeCell ref="AA110:AB110"/>
    <mergeCell ref="AC110:AD110"/>
    <mergeCell ref="AE110:AF110"/>
    <mergeCell ref="AG110:AH110"/>
    <mergeCell ref="AU109:AV109"/>
    <mergeCell ref="AW109:AX109"/>
    <mergeCell ref="AY109:AZ109"/>
    <mergeCell ref="BA109:BB109"/>
    <mergeCell ref="BC109:BD109"/>
    <mergeCell ref="BE109:BF109"/>
    <mergeCell ref="AI109:AJ109"/>
    <mergeCell ref="AK109:AL109"/>
    <mergeCell ref="AM109:AN109"/>
    <mergeCell ref="AO109:AP109"/>
    <mergeCell ref="AQ109:AR109"/>
    <mergeCell ref="AS109:AT109"/>
    <mergeCell ref="BG108:BH108"/>
    <mergeCell ref="BI108:BJ108"/>
    <mergeCell ref="A109:B109"/>
    <mergeCell ref="C109:U109"/>
    <mergeCell ref="W109:X109"/>
    <mergeCell ref="Y109:Z109"/>
    <mergeCell ref="AA109:AB109"/>
    <mergeCell ref="AC109:AD109"/>
    <mergeCell ref="AE109:AF109"/>
    <mergeCell ref="AG109:AH109"/>
    <mergeCell ref="AU108:AV108"/>
    <mergeCell ref="AW108:AX108"/>
    <mergeCell ref="AY108:AZ108"/>
    <mergeCell ref="BA108:BB108"/>
    <mergeCell ref="BC108:BD108"/>
    <mergeCell ref="BE108:BF108"/>
    <mergeCell ref="AI108:AJ108"/>
    <mergeCell ref="AK108:AL108"/>
    <mergeCell ref="AM108:AN108"/>
    <mergeCell ref="AO108:AP108"/>
    <mergeCell ref="AQ108:AR108"/>
    <mergeCell ref="AS108:AT108"/>
    <mergeCell ref="BG107:BH107"/>
    <mergeCell ref="BI107:BJ107"/>
    <mergeCell ref="A108:B108"/>
    <mergeCell ref="C108:U108"/>
    <mergeCell ref="W108:X108"/>
    <mergeCell ref="Y108:Z108"/>
    <mergeCell ref="AA108:AB108"/>
    <mergeCell ref="AC108:AD108"/>
    <mergeCell ref="AE108:AF108"/>
    <mergeCell ref="AG108:AH108"/>
    <mergeCell ref="AU107:AV107"/>
    <mergeCell ref="AW107:AX107"/>
    <mergeCell ref="AY107:AZ107"/>
    <mergeCell ref="BA107:BB107"/>
    <mergeCell ref="BC107:BD107"/>
    <mergeCell ref="BE107:BF107"/>
    <mergeCell ref="AI107:AJ107"/>
    <mergeCell ref="AK107:AL107"/>
    <mergeCell ref="AM107:AN107"/>
    <mergeCell ref="AO107:AP107"/>
    <mergeCell ref="AQ107:AR107"/>
    <mergeCell ref="AS107:AT107"/>
    <mergeCell ref="BG106:BH106"/>
    <mergeCell ref="BI106:BJ106"/>
    <mergeCell ref="A107:B107"/>
    <mergeCell ref="C107:U107"/>
    <mergeCell ref="W107:X107"/>
    <mergeCell ref="Y107:Z107"/>
    <mergeCell ref="AA107:AB107"/>
    <mergeCell ref="AC107:AD107"/>
    <mergeCell ref="AE107:AF107"/>
    <mergeCell ref="AG107:AH107"/>
    <mergeCell ref="AU106:AV106"/>
    <mergeCell ref="AW106:AX106"/>
    <mergeCell ref="AY106:AZ106"/>
    <mergeCell ref="BA106:BB106"/>
    <mergeCell ref="BC106:BD106"/>
    <mergeCell ref="BE106:BF106"/>
    <mergeCell ref="AI106:AJ106"/>
    <mergeCell ref="AK106:AL106"/>
    <mergeCell ref="AM106:AN106"/>
    <mergeCell ref="AO106:AP106"/>
    <mergeCell ref="AQ106:AR106"/>
    <mergeCell ref="AS106:AT106"/>
    <mergeCell ref="BG105:BH105"/>
    <mergeCell ref="BI105:BJ105"/>
    <mergeCell ref="A106:B106"/>
    <mergeCell ref="C106:U106"/>
    <mergeCell ref="W106:X106"/>
    <mergeCell ref="Y106:Z106"/>
    <mergeCell ref="AA106:AB106"/>
    <mergeCell ref="AC106:AD106"/>
    <mergeCell ref="AE106:AF106"/>
    <mergeCell ref="AG106:AH106"/>
    <mergeCell ref="AU105:AV105"/>
    <mergeCell ref="AW105:AX105"/>
    <mergeCell ref="AY105:AZ105"/>
    <mergeCell ref="BA105:BB105"/>
    <mergeCell ref="BC105:BD105"/>
    <mergeCell ref="BE105:BF105"/>
    <mergeCell ref="AI105:AJ105"/>
    <mergeCell ref="AK105:AL105"/>
    <mergeCell ref="AM105:AN105"/>
    <mergeCell ref="AO105:AP105"/>
    <mergeCell ref="AQ105:AR105"/>
    <mergeCell ref="AS105:AT105"/>
    <mergeCell ref="BG104:BH104"/>
    <mergeCell ref="BI104:BJ104"/>
    <mergeCell ref="A105:B105"/>
    <mergeCell ref="C105:U105"/>
    <mergeCell ref="W105:X105"/>
    <mergeCell ref="Y105:Z105"/>
    <mergeCell ref="AA105:AB105"/>
    <mergeCell ref="AC105:AD105"/>
    <mergeCell ref="AE105:AF105"/>
    <mergeCell ref="AG105:AH105"/>
    <mergeCell ref="AU104:AV104"/>
    <mergeCell ref="AW104:AX104"/>
    <mergeCell ref="AY104:AZ104"/>
    <mergeCell ref="BA104:BB104"/>
    <mergeCell ref="BC104:BD104"/>
    <mergeCell ref="BE104:BF104"/>
    <mergeCell ref="AI104:AJ104"/>
    <mergeCell ref="AK104:AL104"/>
    <mergeCell ref="AM104:AN104"/>
    <mergeCell ref="AO104:AP104"/>
    <mergeCell ref="AQ104:AR104"/>
    <mergeCell ref="AS104:AT104"/>
    <mergeCell ref="BG103:BH103"/>
    <mergeCell ref="BI103:BJ103"/>
    <mergeCell ref="A104:B104"/>
    <mergeCell ref="C104:U104"/>
    <mergeCell ref="W104:X104"/>
    <mergeCell ref="Y104:Z104"/>
    <mergeCell ref="AA104:AB104"/>
    <mergeCell ref="AC104:AD104"/>
    <mergeCell ref="AE104:AF104"/>
    <mergeCell ref="AG104:AH104"/>
    <mergeCell ref="AU103:AV103"/>
    <mergeCell ref="AW103:AX103"/>
    <mergeCell ref="AY103:AZ103"/>
    <mergeCell ref="BA103:BB103"/>
    <mergeCell ref="BC103:BD103"/>
    <mergeCell ref="BE103:BF103"/>
    <mergeCell ref="AI103:AJ103"/>
    <mergeCell ref="AK103:AL103"/>
    <mergeCell ref="AM103:AN103"/>
    <mergeCell ref="AO103:AP103"/>
    <mergeCell ref="AQ103:AR103"/>
    <mergeCell ref="AS103:AT103"/>
    <mergeCell ref="BG102:BH102"/>
    <mergeCell ref="BI102:BJ102"/>
    <mergeCell ref="A103:B103"/>
    <mergeCell ref="C103:U103"/>
    <mergeCell ref="W103:X103"/>
    <mergeCell ref="Y103:Z103"/>
    <mergeCell ref="AA103:AB103"/>
    <mergeCell ref="AC103:AD103"/>
    <mergeCell ref="AE103:AF103"/>
    <mergeCell ref="AG103:AH103"/>
    <mergeCell ref="AU102:AV102"/>
    <mergeCell ref="AW102:AX102"/>
    <mergeCell ref="AY102:AZ102"/>
    <mergeCell ref="BA102:BB102"/>
    <mergeCell ref="BC102:BD102"/>
    <mergeCell ref="BE102:BF102"/>
    <mergeCell ref="AI102:AJ102"/>
    <mergeCell ref="AK102:AL102"/>
    <mergeCell ref="AM102:AN102"/>
    <mergeCell ref="AO102:AP102"/>
    <mergeCell ref="AQ102:AR102"/>
    <mergeCell ref="AS102:AT102"/>
    <mergeCell ref="BG101:BH101"/>
    <mergeCell ref="BI101:BJ101"/>
    <mergeCell ref="A102:B102"/>
    <mergeCell ref="C102:U102"/>
    <mergeCell ref="W102:X102"/>
    <mergeCell ref="Y102:Z102"/>
    <mergeCell ref="AA102:AB102"/>
    <mergeCell ref="AC102:AD102"/>
    <mergeCell ref="AE102:AF102"/>
    <mergeCell ref="AG102:AH102"/>
    <mergeCell ref="AU101:AV101"/>
    <mergeCell ref="AW101:AX101"/>
    <mergeCell ref="AY101:AZ101"/>
    <mergeCell ref="BA101:BB101"/>
    <mergeCell ref="BC101:BD101"/>
    <mergeCell ref="BE101:BF101"/>
    <mergeCell ref="AI101:AJ101"/>
    <mergeCell ref="AK101:AL101"/>
    <mergeCell ref="AM101:AN101"/>
    <mergeCell ref="AO101:AP101"/>
    <mergeCell ref="AQ101:AR101"/>
    <mergeCell ref="AS101:AT101"/>
    <mergeCell ref="BG100:BH100"/>
    <mergeCell ref="BI100:BJ100"/>
    <mergeCell ref="A101:B101"/>
    <mergeCell ref="C101:U101"/>
    <mergeCell ref="W101:X101"/>
    <mergeCell ref="Y101:Z101"/>
    <mergeCell ref="AA101:AB101"/>
    <mergeCell ref="AC101:AD101"/>
    <mergeCell ref="AE101:AF101"/>
    <mergeCell ref="AG101:AH101"/>
    <mergeCell ref="AU100:AV100"/>
    <mergeCell ref="AW100:AX100"/>
    <mergeCell ref="AY100:AZ100"/>
    <mergeCell ref="BA100:BB100"/>
    <mergeCell ref="BC100:BD100"/>
    <mergeCell ref="BE100:BF100"/>
    <mergeCell ref="AI100:AJ100"/>
    <mergeCell ref="AK100:AL100"/>
    <mergeCell ref="AM100:AN100"/>
    <mergeCell ref="AO100:AP100"/>
    <mergeCell ref="AQ100:AR100"/>
    <mergeCell ref="AS100:AT100"/>
    <mergeCell ref="BG99:BH99"/>
    <mergeCell ref="BI99:BJ99"/>
    <mergeCell ref="A100:B100"/>
    <mergeCell ref="C100:U100"/>
    <mergeCell ref="W100:X100"/>
    <mergeCell ref="Y100:Z100"/>
    <mergeCell ref="AA100:AB100"/>
    <mergeCell ref="AC100:AD100"/>
    <mergeCell ref="AE100:AF100"/>
    <mergeCell ref="AG100:AH100"/>
    <mergeCell ref="AU99:AV99"/>
    <mergeCell ref="AW99:AX99"/>
    <mergeCell ref="AY99:AZ99"/>
    <mergeCell ref="BA99:BB99"/>
    <mergeCell ref="BC99:BD99"/>
    <mergeCell ref="BE99:BF99"/>
    <mergeCell ref="AI99:AJ99"/>
    <mergeCell ref="AK99:AL99"/>
    <mergeCell ref="AM99:AN99"/>
    <mergeCell ref="AO99:AP99"/>
    <mergeCell ref="AQ99:AR99"/>
    <mergeCell ref="AS99:AT99"/>
    <mergeCell ref="BG98:BH98"/>
    <mergeCell ref="BI98:BJ98"/>
    <mergeCell ref="A99:B99"/>
    <mergeCell ref="C99:U99"/>
    <mergeCell ref="W99:X99"/>
    <mergeCell ref="Y99:Z99"/>
    <mergeCell ref="AA99:AB99"/>
    <mergeCell ref="AC99:AD99"/>
    <mergeCell ref="AE99:AF99"/>
    <mergeCell ref="AG99:AH99"/>
    <mergeCell ref="AU98:AV98"/>
    <mergeCell ref="AW98:AX98"/>
    <mergeCell ref="AY98:AZ98"/>
    <mergeCell ref="BA98:BB98"/>
    <mergeCell ref="BC98:BD98"/>
    <mergeCell ref="BE98:BF98"/>
    <mergeCell ref="AI98:AJ98"/>
    <mergeCell ref="AK98:AL98"/>
    <mergeCell ref="AM98:AN98"/>
    <mergeCell ref="AO98:AP98"/>
    <mergeCell ref="AQ98:AR98"/>
    <mergeCell ref="AS98:AT98"/>
    <mergeCell ref="BG97:BH97"/>
    <mergeCell ref="BI97:BJ97"/>
    <mergeCell ref="A98:B98"/>
    <mergeCell ref="C98:U98"/>
    <mergeCell ref="W98:X98"/>
    <mergeCell ref="Y98:Z98"/>
    <mergeCell ref="AA98:AB98"/>
    <mergeCell ref="AC98:AD98"/>
    <mergeCell ref="AE98:AF98"/>
    <mergeCell ref="AG98:AH98"/>
    <mergeCell ref="AU97:AV97"/>
    <mergeCell ref="AW97:AX97"/>
    <mergeCell ref="AY97:AZ97"/>
    <mergeCell ref="BA97:BB97"/>
    <mergeCell ref="BC97:BD97"/>
    <mergeCell ref="BE97:BF97"/>
    <mergeCell ref="AI97:AJ97"/>
    <mergeCell ref="AK97:AL97"/>
    <mergeCell ref="AM97:AN97"/>
    <mergeCell ref="AO97:AP97"/>
    <mergeCell ref="AQ97:AR97"/>
    <mergeCell ref="AS97:AT97"/>
    <mergeCell ref="BG96:BH96"/>
    <mergeCell ref="BI96:BJ96"/>
    <mergeCell ref="A97:B97"/>
    <mergeCell ref="C97:U97"/>
    <mergeCell ref="W97:X97"/>
    <mergeCell ref="Y97:Z97"/>
    <mergeCell ref="AA97:AB97"/>
    <mergeCell ref="AC97:AD97"/>
    <mergeCell ref="AE97:AF97"/>
    <mergeCell ref="AG97:AH97"/>
    <mergeCell ref="AU96:AV96"/>
    <mergeCell ref="AW96:AX96"/>
    <mergeCell ref="AY96:AZ96"/>
    <mergeCell ref="BA96:BB96"/>
    <mergeCell ref="BC96:BD96"/>
    <mergeCell ref="BE96:BF96"/>
    <mergeCell ref="AI96:AJ96"/>
    <mergeCell ref="AK96:AL96"/>
    <mergeCell ref="AM96:AN96"/>
    <mergeCell ref="AO96:AP96"/>
    <mergeCell ref="AQ96:AR96"/>
    <mergeCell ref="AS96:AT96"/>
    <mergeCell ref="BG95:BH95"/>
    <mergeCell ref="BI95:BJ95"/>
    <mergeCell ref="A96:B96"/>
    <mergeCell ref="C96:U96"/>
    <mergeCell ref="W96:X96"/>
    <mergeCell ref="Y96:Z96"/>
    <mergeCell ref="AA96:AB96"/>
    <mergeCell ref="AC96:AD96"/>
    <mergeCell ref="AE96:AF96"/>
    <mergeCell ref="AG96:AH96"/>
    <mergeCell ref="AU95:AV95"/>
    <mergeCell ref="AW95:AX95"/>
    <mergeCell ref="AY95:AZ95"/>
    <mergeCell ref="BA95:BB95"/>
    <mergeCell ref="BC95:BD95"/>
    <mergeCell ref="BE95:BF95"/>
    <mergeCell ref="AI95:AJ95"/>
    <mergeCell ref="AK95:AL95"/>
    <mergeCell ref="AM95:AN95"/>
    <mergeCell ref="AO95:AP95"/>
    <mergeCell ref="AQ95:AR95"/>
    <mergeCell ref="AS95:AT95"/>
    <mergeCell ref="BG94:BH94"/>
    <mergeCell ref="BI94:BJ94"/>
    <mergeCell ref="A95:B95"/>
    <mergeCell ref="C95:U95"/>
    <mergeCell ref="W95:X95"/>
    <mergeCell ref="Y95:Z95"/>
    <mergeCell ref="AA95:AB95"/>
    <mergeCell ref="AC95:AD95"/>
    <mergeCell ref="AE95:AF95"/>
    <mergeCell ref="AG95:AH95"/>
    <mergeCell ref="AU94:AV94"/>
    <mergeCell ref="AW94:AX94"/>
    <mergeCell ref="AY94:AZ94"/>
    <mergeCell ref="BA94:BB94"/>
    <mergeCell ref="BC94:BD94"/>
    <mergeCell ref="BE94:BF94"/>
    <mergeCell ref="AI94:AJ94"/>
    <mergeCell ref="AK94:AL94"/>
    <mergeCell ref="AM94:AN94"/>
    <mergeCell ref="AO94:AP94"/>
    <mergeCell ref="AQ94:AR94"/>
    <mergeCell ref="AS94:AT94"/>
    <mergeCell ref="BG93:BH93"/>
    <mergeCell ref="BI93:BJ93"/>
    <mergeCell ref="A94:B94"/>
    <mergeCell ref="C94:U94"/>
    <mergeCell ref="W94:X94"/>
    <mergeCell ref="Y94:Z94"/>
    <mergeCell ref="AA94:AB94"/>
    <mergeCell ref="AC94:AD94"/>
    <mergeCell ref="AE94:AF94"/>
    <mergeCell ref="AG94:AH94"/>
    <mergeCell ref="AU93:AV93"/>
    <mergeCell ref="AW93:AX93"/>
    <mergeCell ref="AY93:AZ93"/>
    <mergeCell ref="BA93:BB93"/>
    <mergeCell ref="BC93:BD93"/>
    <mergeCell ref="BE93:BF93"/>
    <mergeCell ref="AI93:AJ93"/>
    <mergeCell ref="AK93:AL93"/>
    <mergeCell ref="AM93:AN93"/>
    <mergeCell ref="AO93:AP93"/>
    <mergeCell ref="AQ93:AR93"/>
    <mergeCell ref="AS93:AT93"/>
    <mergeCell ref="BG92:BH92"/>
    <mergeCell ref="BI92:BJ92"/>
    <mergeCell ref="A93:B93"/>
    <mergeCell ref="C93:U93"/>
    <mergeCell ref="W93:X93"/>
    <mergeCell ref="Y93:Z93"/>
    <mergeCell ref="AA93:AB93"/>
    <mergeCell ref="AC93:AD93"/>
    <mergeCell ref="AE93:AF93"/>
    <mergeCell ref="AG93:AH93"/>
    <mergeCell ref="AU92:AV92"/>
    <mergeCell ref="AW92:AX92"/>
    <mergeCell ref="AY92:AZ92"/>
    <mergeCell ref="BA92:BB92"/>
    <mergeCell ref="BC92:BD92"/>
    <mergeCell ref="BE92:BF92"/>
    <mergeCell ref="AI92:AJ92"/>
    <mergeCell ref="AK92:AL92"/>
    <mergeCell ref="AM92:AN92"/>
    <mergeCell ref="AO92:AP92"/>
    <mergeCell ref="AQ92:AR92"/>
    <mergeCell ref="AS92:AT92"/>
    <mergeCell ref="BG91:BH91"/>
    <mergeCell ref="BI91:BJ91"/>
    <mergeCell ref="A92:B92"/>
    <mergeCell ref="C92:U92"/>
    <mergeCell ref="W92:X92"/>
    <mergeCell ref="Y92:Z92"/>
    <mergeCell ref="AA92:AB92"/>
    <mergeCell ref="AC92:AD92"/>
    <mergeCell ref="AE92:AF92"/>
    <mergeCell ref="AG92:AH92"/>
    <mergeCell ref="AU91:AV91"/>
    <mergeCell ref="AW91:AX91"/>
    <mergeCell ref="AY91:AZ91"/>
    <mergeCell ref="BA91:BB91"/>
    <mergeCell ref="BC91:BD91"/>
    <mergeCell ref="BE91:BF91"/>
    <mergeCell ref="AI91:AJ91"/>
    <mergeCell ref="AK91:AL91"/>
    <mergeCell ref="AM91:AN91"/>
    <mergeCell ref="AO91:AP91"/>
    <mergeCell ref="AQ91:AR91"/>
    <mergeCell ref="AS91:AT91"/>
    <mergeCell ref="BG66:BH66"/>
    <mergeCell ref="BI66:BJ66"/>
    <mergeCell ref="A91:B91"/>
    <mergeCell ref="C91:U91"/>
    <mergeCell ref="W91:X91"/>
    <mergeCell ref="Y91:Z91"/>
    <mergeCell ref="AA91:AB91"/>
    <mergeCell ref="AC91:AD91"/>
    <mergeCell ref="AE91:AF91"/>
    <mergeCell ref="AG91:AH91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BG65:BH65"/>
    <mergeCell ref="BI65:BJ65"/>
    <mergeCell ref="A66:B66"/>
    <mergeCell ref="C66:U66"/>
    <mergeCell ref="W66:X66"/>
    <mergeCell ref="Y66:Z66"/>
    <mergeCell ref="AA66:AB66"/>
    <mergeCell ref="AC66:AD66"/>
    <mergeCell ref="AE66:AF66"/>
    <mergeCell ref="AG66:AH66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BG64:BH64"/>
    <mergeCell ref="BI64:BJ64"/>
    <mergeCell ref="A65:B65"/>
    <mergeCell ref="C65:U65"/>
    <mergeCell ref="W65:X65"/>
    <mergeCell ref="Y65:Z65"/>
    <mergeCell ref="AA65:AB65"/>
    <mergeCell ref="AC65:AD65"/>
    <mergeCell ref="AE65:AF65"/>
    <mergeCell ref="AG65:AH65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BG63:BH63"/>
    <mergeCell ref="BI63:BJ63"/>
    <mergeCell ref="A64:B64"/>
    <mergeCell ref="C64:U64"/>
    <mergeCell ref="W64:X64"/>
    <mergeCell ref="Y64:Z64"/>
    <mergeCell ref="AA64:AB64"/>
    <mergeCell ref="AC64:AD64"/>
    <mergeCell ref="AE64:AF64"/>
    <mergeCell ref="AG64:AH64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BG62:BH62"/>
    <mergeCell ref="BI62:BJ62"/>
    <mergeCell ref="A63:B63"/>
    <mergeCell ref="C63:U63"/>
    <mergeCell ref="W63:X63"/>
    <mergeCell ref="Y63:Z63"/>
    <mergeCell ref="AA63:AB63"/>
    <mergeCell ref="AC63:AD63"/>
    <mergeCell ref="AE63:AF63"/>
    <mergeCell ref="AG63:AH63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BG61:BH61"/>
    <mergeCell ref="BI61:BJ61"/>
    <mergeCell ref="A62:B62"/>
    <mergeCell ref="C62:U62"/>
    <mergeCell ref="W62:X62"/>
    <mergeCell ref="Y62:Z62"/>
    <mergeCell ref="AA62:AB62"/>
    <mergeCell ref="AC62:AD62"/>
    <mergeCell ref="AE62:AF62"/>
    <mergeCell ref="AG62:AH62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AM61:AN61"/>
    <mergeCell ref="AO61:AP61"/>
    <mergeCell ref="AQ61:AR61"/>
    <mergeCell ref="AS61:AT61"/>
    <mergeCell ref="BG60:BH60"/>
    <mergeCell ref="BI60:BJ60"/>
    <mergeCell ref="A61:B61"/>
    <mergeCell ref="C61:U61"/>
    <mergeCell ref="W61:X61"/>
    <mergeCell ref="Y61:Z61"/>
    <mergeCell ref="AA61:AB61"/>
    <mergeCell ref="AC61:AD61"/>
    <mergeCell ref="AE61:AF61"/>
    <mergeCell ref="AG61:AH61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BG59:BH59"/>
    <mergeCell ref="BI59:BJ59"/>
    <mergeCell ref="A60:B60"/>
    <mergeCell ref="C60:U60"/>
    <mergeCell ref="W60:X60"/>
    <mergeCell ref="Y60:Z60"/>
    <mergeCell ref="AA60:AB60"/>
    <mergeCell ref="AC60:AD60"/>
    <mergeCell ref="AE60:AF60"/>
    <mergeCell ref="AG60:AH60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BG58:BH58"/>
    <mergeCell ref="BI58:BJ58"/>
    <mergeCell ref="A59:B59"/>
    <mergeCell ref="C59:U59"/>
    <mergeCell ref="W59:X59"/>
    <mergeCell ref="Y59:Z59"/>
    <mergeCell ref="AA59:AB59"/>
    <mergeCell ref="AC59:AD59"/>
    <mergeCell ref="AE59:AF59"/>
    <mergeCell ref="AG59:AH59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BG57:BH57"/>
    <mergeCell ref="BI57:BJ57"/>
    <mergeCell ref="A58:B58"/>
    <mergeCell ref="C58:U58"/>
    <mergeCell ref="W58:X58"/>
    <mergeCell ref="Y58:Z58"/>
    <mergeCell ref="AA58:AB58"/>
    <mergeCell ref="AC58:AD58"/>
    <mergeCell ref="AE58:AF58"/>
    <mergeCell ref="AG58:AH58"/>
    <mergeCell ref="AU57:AV57"/>
    <mergeCell ref="AW57:AX57"/>
    <mergeCell ref="AY57:AZ57"/>
    <mergeCell ref="BA57:BB57"/>
    <mergeCell ref="BC57:BD57"/>
    <mergeCell ref="BE57:BF57"/>
    <mergeCell ref="AI57:AJ57"/>
    <mergeCell ref="AK57:AL57"/>
    <mergeCell ref="AM57:AN57"/>
    <mergeCell ref="AO57:AP57"/>
    <mergeCell ref="AQ57:AR57"/>
    <mergeCell ref="AS57:AT57"/>
    <mergeCell ref="BG56:BH56"/>
    <mergeCell ref="BI56:BJ56"/>
    <mergeCell ref="A57:B57"/>
    <mergeCell ref="C57:U57"/>
    <mergeCell ref="W57:X57"/>
    <mergeCell ref="Y57:Z57"/>
    <mergeCell ref="AA57:AB57"/>
    <mergeCell ref="AC57:AD57"/>
    <mergeCell ref="AE57:AF57"/>
    <mergeCell ref="AG57:AH57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BG55:BH55"/>
    <mergeCell ref="BI55:BJ55"/>
    <mergeCell ref="A56:B56"/>
    <mergeCell ref="C56:U56"/>
    <mergeCell ref="W56:X56"/>
    <mergeCell ref="Y56:Z56"/>
    <mergeCell ref="AA56:AB56"/>
    <mergeCell ref="AC56:AD56"/>
    <mergeCell ref="AE56:AF56"/>
    <mergeCell ref="AG56:AH56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BG54:BH54"/>
    <mergeCell ref="BI54:BJ54"/>
    <mergeCell ref="A55:B55"/>
    <mergeCell ref="C55:U55"/>
    <mergeCell ref="W55:X55"/>
    <mergeCell ref="Y55:Z55"/>
    <mergeCell ref="AA55:AB55"/>
    <mergeCell ref="AC55:AD55"/>
    <mergeCell ref="AE55:AF55"/>
    <mergeCell ref="AG55:AH55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BG53:BH53"/>
    <mergeCell ref="BI53:BJ53"/>
    <mergeCell ref="A54:B54"/>
    <mergeCell ref="C54:U54"/>
    <mergeCell ref="W54:X54"/>
    <mergeCell ref="Y54:Z54"/>
    <mergeCell ref="AA54:AB54"/>
    <mergeCell ref="AC54:AD54"/>
    <mergeCell ref="AE54:AF54"/>
    <mergeCell ref="AG54:AH54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BG52:BH52"/>
    <mergeCell ref="BI52:BJ52"/>
    <mergeCell ref="A53:B53"/>
    <mergeCell ref="C53:U53"/>
    <mergeCell ref="W53:X53"/>
    <mergeCell ref="Y53:Z53"/>
    <mergeCell ref="AA53:AB53"/>
    <mergeCell ref="AC53:AD53"/>
    <mergeCell ref="AE53:AF53"/>
    <mergeCell ref="AG53:AH53"/>
    <mergeCell ref="AU52:AV52"/>
    <mergeCell ref="AW52:AX52"/>
    <mergeCell ref="AY52:AZ52"/>
    <mergeCell ref="BA52:BB52"/>
    <mergeCell ref="BC52:BD52"/>
    <mergeCell ref="BE52:BF52"/>
    <mergeCell ref="AI52:AJ52"/>
    <mergeCell ref="AK52:AL52"/>
    <mergeCell ref="AM52:AN52"/>
    <mergeCell ref="AO52:AP52"/>
    <mergeCell ref="AQ52:AR52"/>
    <mergeCell ref="AS52:AT52"/>
    <mergeCell ref="BG51:BH51"/>
    <mergeCell ref="BI51:BJ51"/>
    <mergeCell ref="A52:B52"/>
    <mergeCell ref="C52:U52"/>
    <mergeCell ref="W52:X52"/>
    <mergeCell ref="Y52:Z52"/>
    <mergeCell ref="AA52:AB52"/>
    <mergeCell ref="AC52:AD52"/>
    <mergeCell ref="AE52:AF52"/>
    <mergeCell ref="AG52:AH52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BG50:BH50"/>
    <mergeCell ref="BI50:BJ50"/>
    <mergeCell ref="A51:B51"/>
    <mergeCell ref="C51:U51"/>
    <mergeCell ref="W51:X51"/>
    <mergeCell ref="Y51:Z51"/>
    <mergeCell ref="AA51:AB51"/>
    <mergeCell ref="AC51:AD51"/>
    <mergeCell ref="AE51:AF51"/>
    <mergeCell ref="AG51:AH51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BG49:BH49"/>
    <mergeCell ref="BI49:BJ49"/>
    <mergeCell ref="A50:B50"/>
    <mergeCell ref="C50:U50"/>
    <mergeCell ref="W50:X50"/>
    <mergeCell ref="Y50:Z50"/>
    <mergeCell ref="AA50:AB50"/>
    <mergeCell ref="AC50:AD50"/>
    <mergeCell ref="AE50:AF50"/>
    <mergeCell ref="AG50:AH50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BG48:BH48"/>
    <mergeCell ref="BI48:BJ48"/>
    <mergeCell ref="A49:B49"/>
    <mergeCell ref="C49:U49"/>
    <mergeCell ref="W49:X49"/>
    <mergeCell ref="Y49:Z49"/>
    <mergeCell ref="AA49:AB49"/>
    <mergeCell ref="AC49:AD49"/>
    <mergeCell ref="AE49:AF49"/>
    <mergeCell ref="AG49:AH49"/>
    <mergeCell ref="AU48:AV48"/>
    <mergeCell ref="AW48:AX48"/>
    <mergeCell ref="AY48:AZ48"/>
    <mergeCell ref="BA48:BB48"/>
    <mergeCell ref="BC48:BD48"/>
    <mergeCell ref="BE48:BF48"/>
    <mergeCell ref="AI48:AJ48"/>
    <mergeCell ref="AK48:AL48"/>
    <mergeCell ref="AM48:AN48"/>
    <mergeCell ref="AO48:AP48"/>
    <mergeCell ref="AQ48:AR48"/>
    <mergeCell ref="AS48:AT48"/>
    <mergeCell ref="BG47:BH47"/>
    <mergeCell ref="BI47:BJ47"/>
    <mergeCell ref="A48:B48"/>
    <mergeCell ref="C48:U48"/>
    <mergeCell ref="W48:X48"/>
    <mergeCell ref="Y48:Z48"/>
    <mergeCell ref="AA48:AB48"/>
    <mergeCell ref="AC48:AD48"/>
    <mergeCell ref="AE48:AF48"/>
    <mergeCell ref="AG48:AH48"/>
    <mergeCell ref="AU47:AV47"/>
    <mergeCell ref="AW47:AX47"/>
    <mergeCell ref="AY47:AZ47"/>
    <mergeCell ref="BA47:BB47"/>
    <mergeCell ref="BC47:BD47"/>
    <mergeCell ref="BE47:BF47"/>
    <mergeCell ref="AI47:AJ47"/>
    <mergeCell ref="AK47:AL47"/>
    <mergeCell ref="AM47:AN47"/>
    <mergeCell ref="AO47:AP47"/>
    <mergeCell ref="AQ47:AR47"/>
    <mergeCell ref="AS47:AT47"/>
    <mergeCell ref="BG46:BH46"/>
    <mergeCell ref="BI46:BJ46"/>
    <mergeCell ref="A47:B47"/>
    <mergeCell ref="C47:U47"/>
    <mergeCell ref="W47:X47"/>
    <mergeCell ref="Y47:Z47"/>
    <mergeCell ref="AA47:AB47"/>
    <mergeCell ref="AC47:AD47"/>
    <mergeCell ref="AE47:AF47"/>
    <mergeCell ref="AG47:AH47"/>
    <mergeCell ref="AU46:AV46"/>
    <mergeCell ref="AW46:AX46"/>
    <mergeCell ref="AY46:AZ46"/>
    <mergeCell ref="BA46:BB46"/>
    <mergeCell ref="BC46:BD46"/>
    <mergeCell ref="BE46:BF46"/>
    <mergeCell ref="AI46:AJ46"/>
    <mergeCell ref="AK46:AL46"/>
    <mergeCell ref="AM46:AN46"/>
    <mergeCell ref="AO46:AP46"/>
    <mergeCell ref="AQ46:AR46"/>
    <mergeCell ref="AS46:AT46"/>
    <mergeCell ref="BG45:BH45"/>
    <mergeCell ref="BI45:BJ45"/>
    <mergeCell ref="A46:B46"/>
    <mergeCell ref="C46:U46"/>
    <mergeCell ref="W46:X46"/>
    <mergeCell ref="Y46:Z46"/>
    <mergeCell ref="AA46:AB46"/>
    <mergeCell ref="AC46:AD46"/>
    <mergeCell ref="AE46:AF46"/>
    <mergeCell ref="AG46:AH46"/>
    <mergeCell ref="AU45:AV45"/>
    <mergeCell ref="AW45:AX45"/>
    <mergeCell ref="AY45:AZ45"/>
    <mergeCell ref="BA45:BB45"/>
    <mergeCell ref="BC45:BD45"/>
    <mergeCell ref="BE45:BF45"/>
    <mergeCell ref="AI45:AJ45"/>
    <mergeCell ref="AK45:AL45"/>
    <mergeCell ref="AM45:AN45"/>
    <mergeCell ref="AO45:AP45"/>
    <mergeCell ref="AQ45:AR45"/>
    <mergeCell ref="AS45:AT45"/>
    <mergeCell ref="BG44:BH44"/>
    <mergeCell ref="BI44:BJ44"/>
    <mergeCell ref="A45:B45"/>
    <mergeCell ref="C45:U45"/>
    <mergeCell ref="W45:X45"/>
    <mergeCell ref="Y45:Z45"/>
    <mergeCell ref="AA45:AB45"/>
    <mergeCell ref="AC45:AD45"/>
    <mergeCell ref="AE45:AF45"/>
    <mergeCell ref="AG45:AH45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BG43:BH43"/>
    <mergeCell ref="BI43:BJ43"/>
    <mergeCell ref="A44:B44"/>
    <mergeCell ref="C44:U44"/>
    <mergeCell ref="W44:X44"/>
    <mergeCell ref="Y44:Z44"/>
    <mergeCell ref="AA44:AB44"/>
    <mergeCell ref="AC44:AD44"/>
    <mergeCell ref="AE44:AF44"/>
    <mergeCell ref="AG44:AH44"/>
    <mergeCell ref="AU43:AV43"/>
    <mergeCell ref="AW43:AX43"/>
    <mergeCell ref="AY43:AZ43"/>
    <mergeCell ref="BA43:BB43"/>
    <mergeCell ref="BC43:BD43"/>
    <mergeCell ref="BE43:BF43"/>
    <mergeCell ref="AI43:AJ43"/>
    <mergeCell ref="AK43:AL43"/>
    <mergeCell ref="AM43:AN43"/>
    <mergeCell ref="AO43:AP43"/>
    <mergeCell ref="AQ43:AR43"/>
    <mergeCell ref="AS43:AT43"/>
    <mergeCell ref="BG42:BH42"/>
    <mergeCell ref="BI42:BJ42"/>
    <mergeCell ref="A43:B43"/>
    <mergeCell ref="C43:U43"/>
    <mergeCell ref="W43:X43"/>
    <mergeCell ref="Y43:Z43"/>
    <mergeCell ref="AA43:AB43"/>
    <mergeCell ref="AC43:AD43"/>
    <mergeCell ref="AE43:AF43"/>
    <mergeCell ref="AG43:AH43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BG41:BH41"/>
    <mergeCell ref="BI41:BJ41"/>
    <mergeCell ref="A42:B42"/>
    <mergeCell ref="C42:U42"/>
    <mergeCell ref="W42:X42"/>
    <mergeCell ref="Y42:Z42"/>
    <mergeCell ref="AA42:AB42"/>
    <mergeCell ref="AC42:AD42"/>
    <mergeCell ref="AE42:AF42"/>
    <mergeCell ref="AG42:AH42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BG40:BH40"/>
    <mergeCell ref="BI40:BJ40"/>
    <mergeCell ref="A41:B41"/>
    <mergeCell ref="C41:U41"/>
    <mergeCell ref="W41:X41"/>
    <mergeCell ref="Y41:Z41"/>
    <mergeCell ref="AA41:AB41"/>
    <mergeCell ref="AC41:AD41"/>
    <mergeCell ref="AE41:AF41"/>
    <mergeCell ref="AG41:AH41"/>
    <mergeCell ref="AU40:AV40"/>
    <mergeCell ref="AW40:AX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BG39:BH39"/>
    <mergeCell ref="BI39:BJ39"/>
    <mergeCell ref="A40:B40"/>
    <mergeCell ref="C40:U40"/>
    <mergeCell ref="W40:X40"/>
    <mergeCell ref="Y40:Z40"/>
    <mergeCell ref="AA40:AB40"/>
    <mergeCell ref="AC40:AD40"/>
    <mergeCell ref="AE40:AF40"/>
    <mergeCell ref="AG40:AH40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BG38:BH38"/>
    <mergeCell ref="BI38:BJ38"/>
    <mergeCell ref="A39:B39"/>
    <mergeCell ref="C39:U39"/>
    <mergeCell ref="W39:X39"/>
    <mergeCell ref="Y39:Z39"/>
    <mergeCell ref="AA39:AB39"/>
    <mergeCell ref="AC39:AD39"/>
    <mergeCell ref="AE39:AF39"/>
    <mergeCell ref="AG39:AH39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BG37:BH37"/>
    <mergeCell ref="BI37:BJ37"/>
    <mergeCell ref="A38:B38"/>
    <mergeCell ref="C38:U38"/>
    <mergeCell ref="W38:X38"/>
    <mergeCell ref="Y38:Z38"/>
    <mergeCell ref="AA38:AB38"/>
    <mergeCell ref="AC38:AD38"/>
    <mergeCell ref="AE38:AF38"/>
    <mergeCell ref="AG38:AH38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BG36:BH36"/>
    <mergeCell ref="BI36:BJ36"/>
    <mergeCell ref="A37:B37"/>
    <mergeCell ref="C37:U37"/>
    <mergeCell ref="W37:X37"/>
    <mergeCell ref="Y37:Z37"/>
    <mergeCell ref="AA37:AB37"/>
    <mergeCell ref="AC37:AD37"/>
    <mergeCell ref="AE37:AF37"/>
    <mergeCell ref="AG37:AH37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BG35:BH35"/>
    <mergeCell ref="BI35:BJ35"/>
    <mergeCell ref="A36:B36"/>
    <mergeCell ref="C36:U36"/>
    <mergeCell ref="W36:X36"/>
    <mergeCell ref="Y36:Z36"/>
    <mergeCell ref="AA36:AB36"/>
    <mergeCell ref="AC36:AD36"/>
    <mergeCell ref="AE36:AF36"/>
    <mergeCell ref="AG36:AH36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4:BH34"/>
    <mergeCell ref="BI34:BJ34"/>
    <mergeCell ref="A35:B35"/>
    <mergeCell ref="C35:U35"/>
    <mergeCell ref="W35:X35"/>
    <mergeCell ref="Y35:Z35"/>
    <mergeCell ref="AA35:AB35"/>
    <mergeCell ref="AC35:AD35"/>
    <mergeCell ref="AE35:AF35"/>
    <mergeCell ref="AG35:AH35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BG33:BH33"/>
    <mergeCell ref="BI33:BJ33"/>
    <mergeCell ref="A34:B34"/>
    <mergeCell ref="C34:U34"/>
    <mergeCell ref="W34:X34"/>
    <mergeCell ref="Y34:Z34"/>
    <mergeCell ref="AA34:AB34"/>
    <mergeCell ref="AC34:AD34"/>
    <mergeCell ref="AE34:AF34"/>
    <mergeCell ref="AG34:AH34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BG32:BH32"/>
    <mergeCell ref="BI32:BJ32"/>
    <mergeCell ref="A33:B33"/>
    <mergeCell ref="C33:U33"/>
    <mergeCell ref="W33:X33"/>
    <mergeCell ref="Y33:Z33"/>
    <mergeCell ref="AA33:AB33"/>
    <mergeCell ref="AC33:AD33"/>
    <mergeCell ref="AE33:AF33"/>
    <mergeCell ref="AG33:AH33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G31:BH31"/>
    <mergeCell ref="BI31:BJ31"/>
    <mergeCell ref="A32:B32"/>
    <mergeCell ref="C32:U32"/>
    <mergeCell ref="W32:X32"/>
    <mergeCell ref="Y32:Z32"/>
    <mergeCell ref="AA32:AB32"/>
    <mergeCell ref="AC32:AD32"/>
    <mergeCell ref="AE32:AF32"/>
    <mergeCell ref="AG32:AH32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BG30:BH30"/>
    <mergeCell ref="BI30:BJ30"/>
    <mergeCell ref="A31:B31"/>
    <mergeCell ref="C31:U31"/>
    <mergeCell ref="W31:X31"/>
    <mergeCell ref="Y31:Z31"/>
    <mergeCell ref="AA31:AB31"/>
    <mergeCell ref="AC31:AD31"/>
    <mergeCell ref="AE31:AF31"/>
    <mergeCell ref="AG31:AH31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BG29:BH29"/>
    <mergeCell ref="BI29:BJ29"/>
    <mergeCell ref="A30:B30"/>
    <mergeCell ref="C30:U30"/>
    <mergeCell ref="W30:X30"/>
    <mergeCell ref="Y30:Z30"/>
    <mergeCell ref="AA30:AB30"/>
    <mergeCell ref="AC30:AD30"/>
    <mergeCell ref="AE30:AF30"/>
    <mergeCell ref="AG30:AH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G28:BH28"/>
    <mergeCell ref="BI28:BJ28"/>
    <mergeCell ref="A29:B29"/>
    <mergeCell ref="C29:U29"/>
    <mergeCell ref="W29:X29"/>
    <mergeCell ref="Y29:Z29"/>
    <mergeCell ref="AA29:AB29"/>
    <mergeCell ref="AC29:AD29"/>
    <mergeCell ref="AE29:AF29"/>
    <mergeCell ref="AG29:AH29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BG27:BH27"/>
    <mergeCell ref="BI27:BJ27"/>
    <mergeCell ref="A28:B28"/>
    <mergeCell ref="C28:U28"/>
    <mergeCell ref="W28:X28"/>
    <mergeCell ref="Y28:Z28"/>
    <mergeCell ref="AA28:AB28"/>
    <mergeCell ref="AC28:AD28"/>
    <mergeCell ref="AE28:AF28"/>
    <mergeCell ref="AG28:AH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BG26:BH26"/>
    <mergeCell ref="BI26:BJ26"/>
    <mergeCell ref="A27:B27"/>
    <mergeCell ref="C27:U27"/>
    <mergeCell ref="W27:X27"/>
    <mergeCell ref="Y27:Z27"/>
    <mergeCell ref="AA27:AB27"/>
    <mergeCell ref="AC27:AD27"/>
    <mergeCell ref="AE27:AF27"/>
    <mergeCell ref="AG27:AH27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BG25:BH25"/>
    <mergeCell ref="BI25:BJ25"/>
    <mergeCell ref="A26:B26"/>
    <mergeCell ref="C26:U26"/>
    <mergeCell ref="W26:X26"/>
    <mergeCell ref="Y26:Z26"/>
    <mergeCell ref="AA26:AB26"/>
    <mergeCell ref="AC26:AD26"/>
    <mergeCell ref="AE26:AF26"/>
    <mergeCell ref="AG26:AH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G24:BH24"/>
    <mergeCell ref="BI24:BJ24"/>
    <mergeCell ref="A25:B25"/>
    <mergeCell ref="C25:U25"/>
    <mergeCell ref="W25:X25"/>
    <mergeCell ref="Y25:Z25"/>
    <mergeCell ref="AA25:AB25"/>
    <mergeCell ref="AC25:AD25"/>
    <mergeCell ref="AE25:AF25"/>
    <mergeCell ref="AG25:AH25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G23:BH23"/>
    <mergeCell ref="BI23:BJ23"/>
    <mergeCell ref="A24:B24"/>
    <mergeCell ref="C24:U24"/>
    <mergeCell ref="W24:X24"/>
    <mergeCell ref="Y24:Z24"/>
    <mergeCell ref="AA24:AB24"/>
    <mergeCell ref="AC24:AD24"/>
    <mergeCell ref="AE24:AF24"/>
    <mergeCell ref="AG24:AH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G22:BH22"/>
    <mergeCell ref="BI22:BJ22"/>
    <mergeCell ref="A23:B23"/>
    <mergeCell ref="C23:U23"/>
    <mergeCell ref="W23:X23"/>
    <mergeCell ref="Y23:Z23"/>
    <mergeCell ref="AA23:AB23"/>
    <mergeCell ref="AC23:AD23"/>
    <mergeCell ref="AE23:AF23"/>
    <mergeCell ref="AG23:AH23"/>
    <mergeCell ref="BG21:BH21"/>
    <mergeCell ref="BI21:BJ21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0:BJ20"/>
    <mergeCell ref="AI21:AJ22"/>
    <mergeCell ref="AK21:AL22"/>
    <mergeCell ref="AM21:AN22"/>
    <mergeCell ref="AO21:AP22"/>
    <mergeCell ref="AQ21:AR21"/>
    <mergeCell ref="AS21:AT21"/>
    <mergeCell ref="AU21:AV21"/>
    <mergeCell ref="AW21:AX21"/>
    <mergeCell ref="AY21:AZ21"/>
    <mergeCell ref="AG20:AH22"/>
    <mergeCell ref="AI20:AP20"/>
    <mergeCell ref="AQ20:AT20"/>
    <mergeCell ref="AU20:AX20"/>
    <mergeCell ref="AY20:BB20"/>
    <mergeCell ref="BC20:BF20"/>
    <mergeCell ref="BA21:BB21"/>
    <mergeCell ref="BC21:BD21"/>
    <mergeCell ref="BE21:BF21"/>
    <mergeCell ref="A19:B22"/>
    <mergeCell ref="C19:U22"/>
    <mergeCell ref="V19:AD19"/>
    <mergeCell ref="AE19:AP19"/>
    <mergeCell ref="AQ19:BJ19"/>
    <mergeCell ref="W20:X22"/>
    <mergeCell ref="Y20:Z22"/>
    <mergeCell ref="AA20:AB22"/>
    <mergeCell ref="AC20:AD22"/>
    <mergeCell ref="AE20:AF22"/>
    <mergeCell ref="A1:J1"/>
    <mergeCell ref="AS1:BJ1"/>
    <mergeCell ref="BG4:BH4"/>
    <mergeCell ref="AT3:BJ3"/>
    <mergeCell ref="R3:AS3"/>
    <mergeCell ref="AK2:AM2"/>
    <mergeCell ref="BB8:BB9"/>
    <mergeCell ref="AY8:AY9"/>
    <mergeCell ref="BA8:BA9"/>
    <mergeCell ref="J4:Q4"/>
    <mergeCell ref="R4:AS4"/>
    <mergeCell ref="AI8:AI9"/>
    <mergeCell ref="AR8:AR9"/>
    <mergeCell ref="AS8:AS9"/>
    <mergeCell ref="AX7:AX9"/>
    <mergeCell ref="AP7:AS7"/>
    <mergeCell ref="AQ8:AQ9"/>
    <mergeCell ref="AU8:AU9"/>
    <mergeCell ref="AV8:AV9"/>
    <mergeCell ref="AW8:AW9"/>
    <mergeCell ref="AT7:AT9"/>
    <mergeCell ref="AU7:AW7"/>
    <mergeCell ref="AG7:AG9"/>
    <mergeCell ref="AL8:AL9"/>
    <mergeCell ref="AH8:AH9"/>
    <mergeCell ref="AM8:AM9"/>
    <mergeCell ref="AJ8:AJ9"/>
    <mergeCell ref="AL7:AO7"/>
    <mergeCell ref="AH7:AJ7"/>
    <mergeCell ref="AK7:AK9"/>
    <mergeCell ref="AO8:AO9"/>
    <mergeCell ref="AN8:AN9"/>
    <mergeCell ref="AB7:AB9"/>
    <mergeCell ref="AC7:AF7"/>
    <mergeCell ref="AC8:AC9"/>
    <mergeCell ref="AD8:AD9"/>
    <mergeCell ref="AE8:AE9"/>
    <mergeCell ref="AF8:AF9"/>
    <mergeCell ref="K7:N7"/>
    <mergeCell ref="W8:W9"/>
    <mergeCell ref="Q8:Q9"/>
    <mergeCell ref="T8:T9"/>
    <mergeCell ref="U8:U9"/>
    <mergeCell ref="Z8:Z9"/>
    <mergeCell ref="E8:E9"/>
    <mergeCell ref="B7:E7"/>
    <mergeCell ref="F7:F9"/>
    <mergeCell ref="BH8:BH9"/>
    <mergeCell ref="Y7:AA7"/>
    <mergeCell ref="Y8:Y9"/>
    <mergeCell ref="T7:W7"/>
    <mergeCell ref="X7:X9"/>
    <mergeCell ref="AA8:AA9"/>
    <mergeCell ref="R8:R9"/>
    <mergeCell ref="P5:BJ5"/>
    <mergeCell ref="AP8:AP9"/>
    <mergeCell ref="O7:R7"/>
    <mergeCell ref="S7:S9"/>
    <mergeCell ref="BI8:BI9"/>
    <mergeCell ref="BC8:BC9"/>
    <mergeCell ref="BF8:BF9"/>
    <mergeCell ref="BD8:BD9"/>
    <mergeCell ref="BJ8:BJ9"/>
    <mergeCell ref="BG8:BG9"/>
    <mergeCell ref="G7:I7"/>
    <mergeCell ref="BC7:BJ7"/>
    <mergeCell ref="AY7:BB7"/>
    <mergeCell ref="AZ8:AZ9"/>
    <mergeCell ref="BE8:BE9"/>
    <mergeCell ref="J7:J9"/>
    <mergeCell ref="O8:O9"/>
    <mergeCell ref="P8:P9"/>
    <mergeCell ref="N8:N9"/>
    <mergeCell ref="K8:K9"/>
    <mergeCell ref="A7:A9"/>
    <mergeCell ref="A3:I3"/>
    <mergeCell ref="L8:L9"/>
    <mergeCell ref="M8:M9"/>
    <mergeCell ref="B8:B9"/>
    <mergeCell ref="G8:G9"/>
    <mergeCell ref="H8:H9"/>
    <mergeCell ref="I8:I9"/>
    <mergeCell ref="C8:C9"/>
    <mergeCell ref="D8:D9"/>
    <mergeCell ref="AG17:AN17"/>
    <mergeCell ref="AO17:AV17"/>
    <mergeCell ref="A17:G17"/>
    <mergeCell ref="H17:O17"/>
    <mergeCell ref="P17:W17"/>
    <mergeCell ref="X17:AF17"/>
  </mergeCells>
  <conditionalFormatting sqref="J4:Q4">
    <cfRule type="expression" priority="2" dxfId="3" stopIfTrue="1">
      <formula>$R$4=""</formula>
    </cfRule>
  </conditionalFormatting>
  <conditionalFormatting sqref="O5">
    <cfRule type="expression" priority="1" dxfId="3" stopIfTrue="1">
      <formula>$P$5=""</formula>
    </cfRule>
  </conditionalFormatting>
  <dataValidations count="2">
    <dataValidation type="list" allowBlank="1" showInputMessage="1" showErrorMessage="1" sqref="W10:BB14 B10:U14">
      <formula1>" ,:,0,x,||,//,=,*,"</formula1>
    </dataValidation>
    <dataValidation allowBlank="1" showInputMessage="1" sqref="AC76:AD90 P76:Q90 AS76:AT90"/>
  </dataValidations>
  <printOptions horizontalCentered="1"/>
  <pageMargins left="0.1968503937007874" right="0" top="0.1968503937007874" bottom="0.3937007874015748" header="0.5118110236220472" footer="0.5118110236220472"/>
  <pageSetup fitToHeight="0" fitToWidth="1" horizontalDpi="120" verticalDpi="12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J337"/>
  <sheetViews>
    <sheetView zoomScale="75" zoomScaleNormal="75" zoomScalePageLayoutView="0" workbookViewId="0" topLeftCell="A1">
      <selection activeCell="A1" sqref="A1:J1"/>
    </sheetView>
  </sheetViews>
  <sheetFormatPr defaultColWidth="2.75390625" defaultRowHeight="12.75"/>
  <cols>
    <col min="1" max="3" width="2.75390625" style="53" customWidth="1"/>
    <col min="4" max="4" width="2.375" style="53" bestFit="1" customWidth="1"/>
    <col min="5" max="16384" width="2.75390625" style="53" customWidth="1"/>
  </cols>
  <sheetData>
    <row r="1" spans="1:20" s="54" customFormat="1" ht="12.75">
      <c r="A1" s="54" t="s">
        <v>244</v>
      </c>
      <c r="B1" s="54">
        <v>0</v>
      </c>
      <c r="C1" s="55" t="s">
        <v>245</v>
      </c>
      <c r="D1" s="54">
        <v>0</v>
      </c>
      <c r="F1" s="54">
        <v>2</v>
      </c>
      <c r="G1" s="54">
        <v>0</v>
      </c>
      <c r="J1" s="54">
        <f>MAX(D1:D331)</f>
        <v>4</v>
      </c>
      <c r="K1" s="54">
        <v>25</v>
      </c>
      <c r="L1" s="54">
        <v>22</v>
      </c>
      <c r="M1" s="54">
        <v>86</v>
      </c>
      <c r="O1" s="54">
        <v>25</v>
      </c>
      <c r="P1" s="54">
        <v>5</v>
      </c>
      <c r="S1" s="54">
        <v>2</v>
      </c>
      <c r="T1" s="54">
        <v>3</v>
      </c>
    </row>
    <row r="2" spans="1:20" s="54" customFormat="1" ht="12.75">
      <c r="A2" s="54" t="s">
        <v>62</v>
      </c>
      <c r="B2" s="54">
        <v>1</v>
      </c>
      <c r="C2" s="55" t="s">
        <v>246</v>
      </c>
      <c r="D2" s="54">
        <v>1</v>
      </c>
      <c r="E2" s="54">
        <v>1</v>
      </c>
      <c r="F2" s="54">
        <v>11</v>
      </c>
      <c r="G2" s="54">
        <v>1</v>
      </c>
      <c r="H2" s="54" t="s">
        <v>247</v>
      </c>
      <c r="J2" s="54">
        <v>63</v>
      </c>
      <c r="K2" s="54">
        <v>124</v>
      </c>
      <c r="M2" s="54">
        <v>10</v>
      </c>
      <c r="O2" s="54">
        <v>43</v>
      </c>
      <c r="S2" s="54">
        <v>3483</v>
      </c>
      <c r="T2" s="54">
        <v>20</v>
      </c>
    </row>
    <row r="3" spans="1:20" s="54" customFormat="1" ht="12.75">
      <c r="A3" s="54" t="s">
        <v>248</v>
      </c>
      <c r="B3" s="54">
        <v>2</v>
      </c>
      <c r="C3" s="55" t="s">
        <v>246</v>
      </c>
      <c r="D3" s="54">
        <v>1</v>
      </c>
      <c r="E3" s="54">
        <v>3</v>
      </c>
      <c r="F3" s="54">
        <v>4</v>
      </c>
      <c r="G3" s="54">
        <v>0</v>
      </c>
      <c r="H3" s="54" t="s">
        <v>247</v>
      </c>
      <c r="J3" s="54">
        <v>331</v>
      </c>
      <c r="K3" s="54">
        <v>147</v>
      </c>
      <c r="L3" s="54">
        <v>147</v>
      </c>
      <c r="M3" s="54">
        <v>67</v>
      </c>
      <c r="O3" s="54">
        <v>54</v>
      </c>
      <c r="S3" s="54">
        <v>47</v>
      </c>
      <c r="T3" s="54">
        <v>33</v>
      </c>
    </row>
    <row r="4" spans="1:20" s="54" customFormat="1" ht="12.75">
      <c r="A4" s="54" t="s">
        <v>249</v>
      </c>
      <c r="B4" s="54">
        <v>3</v>
      </c>
      <c r="C4" s="55" t="s">
        <v>245</v>
      </c>
      <c r="D4" s="54">
        <v>1</v>
      </c>
      <c r="E4" s="54">
        <v>22</v>
      </c>
      <c r="F4" s="54">
        <v>5</v>
      </c>
      <c r="G4" s="54">
        <v>0</v>
      </c>
      <c r="I4" s="54">
        <v>22</v>
      </c>
      <c r="K4" s="54">
        <v>43</v>
      </c>
      <c r="O4" s="54">
        <v>117</v>
      </c>
      <c r="T4" s="54">
        <v>49</v>
      </c>
    </row>
    <row r="5" spans="1:20" s="54" customFormat="1" ht="12.75">
      <c r="A5" s="54" t="s">
        <v>250</v>
      </c>
      <c r="B5" s="54">
        <v>3</v>
      </c>
      <c r="C5" s="55" t="s">
        <v>246</v>
      </c>
      <c r="D5" s="54">
        <v>2</v>
      </c>
      <c r="E5" s="54">
        <v>23</v>
      </c>
      <c r="F5" s="54">
        <v>6</v>
      </c>
      <c r="G5" s="54">
        <v>1</v>
      </c>
      <c r="H5" s="54" t="s">
        <v>251</v>
      </c>
      <c r="J5" s="54">
        <v>33</v>
      </c>
      <c r="K5" s="54">
        <v>24</v>
      </c>
      <c r="O5" s="54">
        <v>120</v>
      </c>
      <c r="T5" s="54">
        <v>57</v>
      </c>
    </row>
    <row r="6" spans="1:20" s="54" customFormat="1" ht="12.75">
      <c r="A6" s="54" t="s">
        <v>252</v>
      </c>
      <c r="B6" s="54">
        <v>4</v>
      </c>
      <c r="C6" s="55" t="s">
        <v>246</v>
      </c>
      <c r="D6" s="54">
        <v>2</v>
      </c>
      <c r="E6" s="54">
        <v>25</v>
      </c>
      <c r="F6" s="54">
        <v>7</v>
      </c>
      <c r="G6" s="54">
        <v>1</v>
      </c>
      <c r="H6" s="54" t="s">
        <v>253</v>
      </c>
      <c r="J6" s="54">
        <v>4</v>
      </c>
      <c r="K6" s="54">
        <v>67</v>
      </c>
      <c r="T6" s="54">
        <v>63</v>
      </c>
    </row>
    <row r="7" spans="1:8" s="54" customFormat="1" ht="12.75">
      <c r="A7" s="54" t="s">
        <v>254</v>
      </c>
      <c r="B7" s="54">
        <v>5</v>
      </c>
      <c r="C7" s="55" t="s">
        <v>246</v>
      </c>
      <c r="D7" s="54">
        <v>2</v>
      </c>
      <c r="E7" s="54">
        <v>27</v>
      </c>
      <c r="F7" s="54">
        <v>8</v>
      </c>
      <c r="G7" s="54">
        <v>1</v>
      </c>
      <c r="H7" s="54" t="s">
        <v>255</v>
      </c>
    </row>
    <row r="8" spans="1:8" s="54" customFormat="1" ht="12.75">
      <c r="A8" s="54" t="s">
        <v>256</v>
      </c>
      <c r="B8" s="54">
        <v>6</v>
      </c>
      <c r="C8" s="55" t="s">
        <v>246</v>
      </c>
      <c r="D8" s="54">
        <v>2</v>
      </c>
      <c r="E8" s="54">
        <v>29</v>
      </c>
      <c r="F8" s="54">
        <v>9</v>
      </c>
      <c r="G8" s="54">
        <v>1</v>
      </c>
      <c r="H8" s="54" t="s">
        <v>257</v>
      </c>
    </row>
    <row r="9" spans="1:9" s="54" customFormat="1" ht="12.75">
      <c r="A9" s="54" t="s">
        <v>258</v>
      </c>
      <c r="B9" s="54">
        <v>7</v>
      </c>
      <c r="C9" s="55" t="s">
        <v>245</v>
      </c>
      <c r="D9" s="54">
        <v>1</v>
      </c>
      <c r="E9" s="54">
        <v>31</v>
      </c>
      <c r="F9" s="54">
        <v>19</v>
      </c>
      <c r="G9" s="54">
        <v>0</v>
      </c>
      <c r="I9" s="54">
        <v>31</v>
      </c>
    </row>
    <row r="10" spans="1:8" s="54" customFormat="1" ht="12.75">
      <c r="A10" s="54" t="s">
        <v>218</v>
      </c>
      <c r="B10" s="54">
        <v>7</v>
      </c>
      <c r="C10" s="55" t="s">
        <v>246</v>
      </c>
      <c r="D10" s="54">
        <v>2</v>
      </c>
      <c r="E10" s="54">
        <v>31</v>
      </c>
      <c r="F10" s="54">
        <v>20</v>
      </c>
      <c r="G10" s="54">
        <v>1</v>
      </c>
      <c r="H10" s="54" t="s">
        <v>259</v>
      </c>
    </row>
    <row r="11" spans="1:8" s="54" customFormat="1" ht="12.75">
      <c r="A11" s="54" t="s">
        <v>260</v>
      </c>
      <c r="B11" s="54">
        <v>8</v>
      </c>
      <c r="C11" s="55" t="s">
        <v>246</v>
      </c>
      <c r="D11" s="54">
        <v>2</v>
      </c>
      <c r="E11" s="54">
        <v>33</v>
      </c>
      <c r="F11" s="54">
        <v>21</v>
      </c>
      <c r="G11" s="54">
        <v>1</v>
      </c>
      <c r="H11" s="54" t="s">
        <v>261</v>
      </c>
    </row>
    <row r="12" spans="1:9" s="54" customFormat="1" ht="12.75">
      <c r="A12" s="54" t="s">
        <v>262</v>
      </c>
      <c r="B12" s="54">
        <v>9</v>
      </c>
      <c r="C12" s="55" t="s">
        <v>245</v>
      </c>
      <c r="D12" s="54">
        <v>2</v>
      </c>
      <c r="E12" s="54">
        <v>35</v>
      </c>
      <c r="F12" s="54">
        <v>22</v>
      </c>
      <c r="G12" s="54">
        <v>0</v>
      </c>
      <c r="I12" s="54">
        <v>35</v>
      </c>
    </row>
    <row r="13" spans="1:8" s="54" customFormat="1" ht="12.75">
      <c r="A13" s="54" t="s">
        <v>263</v>
      </c>
      <c r="B13" s="54">
        <v>9</v>
      </c>
      <c r="C13" s="55" t="s">
        <v>246</v>
      </c>
      <c r="D13" s="54">
        <v>3</v>
      </c>
      <c r="E13" s="54">
        <v>35</v>
      </c>
      <c r="F13" s="54">
        <v>24</v>
      </c>
      <c r="G13" s="54">
        <v>1</v>
      </c>
      <c r="H13" s="54" t="s">
        <v>264</v>
      </c>
    </row>
    <row r="14" spans="1:8" s="54" customFormat="1" ht="12.75">
      <c r="A14" s="54" t="s">
        <v>265</v>
      </c>
      <c r="B14" s="54">
        <v>10</v>
      </c>
      <c r="C14" s="55" t="s">
        <v>246</v>
      </c>
      <c r="D14" s="54">
        <v>3</v>
      </c>
      <c r="E14" s="54">
        <v>37</v>
      </c>
      <c r="F14" s="54">
        <v>25</v>
      </c>
      <c r="G14" s="54">
        <v>1</v>
      </c>
      <c r="H14" s="54" t="s">
        <v>266</v>
      </c>
    </row>
    <row r="15" spans="1:8" s="54" customFormat="1" ht="12.75">
      <c r="A15" s="54" t="s">
        <v>267</v>
      </c>
      <c r="B15" s="54">
        <v>11</v>
      </c>
      <c r="C15" s="55" t="s">
        <v>246</v>
      </c>
      <c r="D15" s="54">
        <v>3</v>
      </c>
      <c r="E15" s="54">
        <v>39</v>
      </c>
      <c r="F15" s="54">
        <v>26</v>
      </c>
      <c r="G15" s="54">
        <v>1</v>
      </c>
      <c r="H15" s="54" t="s">
        <v>268</v>
      </c>
    </row>
    <row r="16" spans="1:8" s="54" customFormat="1" ht="12.75">
      <c r="A16" s="54" t="s">
        <v>269</v>
      </c>
      <c r="B16" s="54">
        <v>12</v>
      </c>
      <c r="C16" s="55" t="s">
        <v>246</v>
      </c>
      <c r="D16" s="54">
        <v>3</v>
      </c>
      <c r="E16" s="54">
        <v>41</v>
      </c>
      <c r="F16" s="54">
        <v>27</v>
      </c>
      <c r="G16" s="54">
        <v>1</v>
      </c>
      <c r="H16" s="54" t="s">
        <v>270</v>
      </c>
    </row>
    <row r="17" spans="1:9" s="54" customFormat="1" ht="12.75">
      <c r="A17" s="54" t="s">
        <v>271</v>
      </c>
      <c r="B17" s="54">
        <v>13</v>
      </c>
      <c r="C17" s="55" t="s">
        <v>245</v>
      </c>
      <c r="D17" s="54">
        <v>1</v>
      </c>
      <c r="E17" s="54">
        <v>43</v>
      </c>
      <c r="F17" s="54">
        <v>28</v>
      </c>
      <c r="G17" s="54">
        <v>0</v>
      </c>
      <c r="I17" s="54">
        <v>43</v>
      </c>
    </row>
    <row r="18" spans="1:9" s="54" customFormat="1" ht="12.75">
      <c r="A18" s="54" t="s">
        <v>272</v>
      </c>
      <c r="B18" s="54">
        <v>13</v>
      </c>
      <c r="C18" s="55" t="s">
        <v>245</v>
      </c>
      <c r="D18" s="54">
        <v>2</v>
      </c>
      <c r="E18" s="54">
        <v>43</v>
      </c>
      <c r="F18" s="54">
        <v>29</v>
      </c>
      <c r="G18" s="54">
        <v>0</v>
      </c>
      <c r="H18" s="54">
        <v>1</v>
      </c>
      <c r="I18" s="54">
        <v>43</v>
      </c>
    </row>
    <row r="19" spans="1:9" s="54" customFormat="1" ht="12.75">
      <c r="A19" s="54" t="s">
        <v>273</v>
      </c>
      <c r="B19" s="54">
        <v>13</v>
      </c>
      <c r="C19" s="55" t="s">
        <v>245</v>
      </c>
      <c r="D19" s="54">
        <v>3</v>
      </c>
      <c r="E19" s="54">
        <v>43</v>
      </c>
      <c r="F19" s="54">
        <v>34</v>
      </c>
      <c r="G19" s="54">
        <v>1</v>
      </c>
      <c r="H19" s="54">
        <v>1</v>
      </c>
      <c r="I19" s="54">
        <v>43</v>
      </c>
    </row>
    <row r="20" spans="1:8" s="54" customFormat="1" ht="12.75">
      <c r="A20" s="54" t="s">
        <v>162</v>
      </c>
      <c r="B20" s="54">
        <v>13</v>
      </c>
      <c r="C20" s="55" t="s">
        <v>246</v>
      </c>
      <c r="D20" s="54">
        <v>4</v>
      </c>
      <c r="E20" s="54">
        <v>43</v>
      </c>
      <c r="F20" s="54">
        <v>45</v>
      </c>
      <c r="G20" s="54">
        <v>0</v>
      </c>
      <c r="H20" s="54" t="s">
        <v>274</v>
      </c>
    </row>
    <row r="21" spans="1:9" s="54" customFormat="1" ht="12.75">
      <c r="A21" s="54" t="s">
        <v>275</v>
      </c>
      <c r="B21" s="54">
        <v>14</v>
      </c>
      <c r="C21" s="55" t="s">
        <v>245</v>
      </c>
      <c r="D21" s="54">
        <v>3</v>
      </c>
      <c r="E21" s="54">
        <v>45</v>
      </c>
      <c r="F21" s="54">
        <v>35</v>
      </c>
      <c r="G21" s="54">
        <v>1</v>
      </c>
      <c r="H21" s="54">
        <v>1</v>
      </c>
      <c r="I21" s="54">
        <v>45</v>
      </c>
    </row>
    <row r="22" spans="1:8" s="54" customFormat="1" ht="12.75">
      <c r="A22" s="54" t="s">
        <v>162</v>
      </c>
      <c r="B22" s="54">
        <v>14</v>
      </c>
      <c r="C22" s="55" t="s">
        <v>246</v>
      </c>
      <c r="D22" s="54">
        <v>4</v>
      </c>
      <c r="E22" s="54">
        <v>45</v>
      </c>
      <c r="F22" s="54">
        <v>46</v>
      </c>
      <c r="G22" s="54">
        <v>0</v>
      </c>
      <c r="H22" s="54" t="s">
        <v>276</v>
      </c>
    </row>
    <row r="23" spans="1:9" s="54" customFormat="1" ht="12.75">
      <c r="A23" s="54" t="s">
        <v>277</v>
      </c>
      <c r="B23" s="54">
        <v>15</v>
      </c>
      <c r="C23" s="55" t="s">
        <v>245</v>
      </c>
      <c r="D23" s="54">
        <v>2</v>
      </c>
      <c r="E23" s="54">
        <v>47</v>
      </c>
      <c r="F23" s="54">
        <v>30</v>
      </c>
      <c r="G23" s="54">
        <v>0</v>
      </c>
      <c r="H23" s="54">
        <v>2</v>
      </c>
      <c r="I23" s="54">
        <v>47</v>
      </c>
    </row>
    <row r="24" spans="1:9" s="54" customFormat="1" ht="12.75">
      <c r="A24" s="54" t="s">
        <v>278</v>
      </c>
      <c r="B24" s="54">
        <v>15</v>
      </c>
      <c r="C24" s="55" t="s">
        <v>245</v>
      </c>
      <c r="D24" s="54">
        <v>3</v>
      </c>
      <c r="E24" s="54">
        <v>47</v>
      </c>
      <c r="F24" s="54">
        <v>36</v>
      </c>
      <c r="G24" s="54">
        <v>1</v>
      </c>
      <c r="H24" s="54">
        <v>2</v>
      </c>
      <c r="I24" s="54">
        <v>47</v>
      </c>
    </row>
    <row r="25" spans="1:8" s="54" customFormat="1" ht="12.75">
      <c r="A25" s="54" t="s">
        <v>162</v>
      </c>
      <c r="B25" s="54">
        <v>15</v>
      </c>
      <c r="C25" s="55" t="s">
        <v>246</v>
      </c>
      <c r="D25" s="54">
        <v>4</v>
      </c>
      <c r="E25" s="54">
        <v>47</v>
      </c>
      <c r="F25" s="54">
        <v>47</v>
      </c>
      <c r="G25" s="54">
        <v>0</v>
      </c>
      <c r="H25" s="54" t="s">
        <v>279</v>
      </c>
    </row>
    <row r="26" spans="1:9" s="54" customFormat="1" ht="12.75">
      <c r="A26" s="54" t="s">
        <v>280</v>
      </c>
      <c r="B26" s="54">
        <v>16</v>
      </c>
      <c r="C26" s="55" t="s">
        <v>245</v>
      </c>
      <c r="D26" s="54">
        <v>3</v>
      </c>
      <c r="E26" s="54">
        <v>49</v>
      </c>
      <c r="F26" s="54">
        <v>37</v>
      </c>
      <c r="G26" s="54">
        <v>1</v>
      </c>
      <c r="H26" s="54">
        <v>2</v>
      </c>
      <c r="I26" s="54">
        <v>49</v>
      </c>
    </row>
    <row r="27" spans="1:8" s="54" customFormat="1" ht="12.75">
      <c r="A27" s="54" t="s">
        <v>162</v>
      </c>
      <c r="B27" s="54">
        <v>16</v>
      </c>
      <c r="C27" s="55" t="s">
        <v>246</v>
      </c>
      <c r="D27" s="54">
        <v>4</v>
      </c>
      <c r="E27" s="54">
        <v>49</v>
      </c>
      <c r="F27" s="54">
        <v>48</v>
      </c>
      <c r="G27" s="54">
        <v>0</v>
      </c>
      <c r="H27" s="54" t="s">
        <v>281</v>
      </c>
    </row>
    <row r="28" spans="1:9" s="54" customFormat="1" ht="12.75">
      <c r="A28" s="54" t="s">
        <v>282</v>
      </c>
      <c r="B28" s="54">
        <v>17</v>
      </c>
      <c r="C28" s="55" t="s">
        <v>245</v>
      </c>
      <c r="D28" s="54">
        <v>2</v>
      </c>
      <c r="E28" s="54">
        <v>51</v>
      </c>
      <c r="F28" s="54">
        <v>31</v>
      </c>
      <c r="G28" s="54">
        <v>0</v>
      </c>
      <c r="H28" s="54">
        <v>3</v>
      </c>
      <c r="I28" s="54">
        <v>51</v>
      </c>
    </row>
    <row r="29" spans="1:9" s="54" customFormat="1" ht="12.75">
      <c r="A29" s="54" t="s">
        <v>283</v>
      </c>
      <c r="B29" s="54">
        <v>17</v>
      </c>
      <c r="C29" s="55" t="s">
        <v>245</v>
      </c>
      <c r="D29" s="54">
        <v>3</v>
      </c>
      <c r="E29" s="54">
        <v>51</v>
      </c>
      <c r="F29" s="54">
        <v>38</v>
      </c>
      <c r="G29" s="54">
        <v>1</v>
      </c>
      <c r="H29" s="54">
        <v>3</v>
      </c>
      <c r="I29" s="54">
        <v>51</v>
      </c>
    </row>
    <row r="30" spans="1:8" s="54" customFormat="1" ht="12.75">
      <c r="A30" s="54" t="s">
        <v>162</v>
      </c>
      <c r="B30" s="54">
        <v>17</v>
      </c>
      <c r="C30" s="55" t="s">
        <v>246</v>
      </c>
      <c r="D30" s="54">
        <v>4</v>
      </c>
      <c r="E30" s="54">
        <v>51</v>
      </c>
      <c r="F30" s="54">
        <v>49</v>
      </c>
      <c r="G30" s="54">
        <v>0</v>
      </c>
      <c r="H30" s="54" t="s">
        <v>284</v>
      </c>
    </row>
    <row r="31" spans="1:9" s="54" customFormat="1" ht="12.75">
      <c r="A31" s="54" t="s">
        <v>285</v>
      </c>
      <c r="B31" s="54">
        <v>18</v>
      </c>
      <c r="C31" s="55" t="s">
        <v>245</v>
      </c>
      <c r="D31" s="54">
        <v>3</v>
      </c>
      <c r="E31" s="54">
        <v>53</v>
      </c>
      <c r="F31" s="54">
        <v>41</v>
      </c>
      <c r="G31" s="54">
        <v>1</v>
      </c>
      <c r="H31" s="54">
        <v>3</v>
      </c>
      <c r="I31" s="54">
        <v>53</v>
      </c>
    </row>
    <row r="32" spans="1:8" s="54" customFormat="1" ht="12.75">
      <c r="A32" s="54" t="s">
        <v>162</v>
      </c>
      <c r="B32" s="54">
        <v>18</v>
      </c>
      <c r="C32" s="55" t="s">
        <v>246</v>
      </c>
      <c r="D32" s="54">
        <v>4</v>
      </c>
      <c r="E32" s="54">
        <v>53</v>
      </c>
      <c r="F32" s="54">
        <v>50</v>
      </c>
      <c r="G32" s="54">
        <v>0</v>
      </c>
      <c r="H32" s="54" t="s">
        <v>286</v>
      </c>
    </row>
    <row r="33" spans="1:9" s="54" customFormat="1" ht="12.75">
      <c r="A33" s="54" t="s">
        <v>287</v>
      </c>
      <c r="B33" s="54">
        <v>19</v>
      </c>
      <c r="C33" s="55" t="s">
        <v>245</v>
      </c>
      <c r="D33" s="54">
        <v>2</v>
      </c>
      <c r="E33" s="54">
        <v>55</v>
      </c>
      <c r="F33" s="54">
        <v>32</v>
      </c>
      <c r="G33" s="54">
        <v>0</v>
      </c>
      <c r="H33" s="54">
        <v>4</v>
      </c>
      <c r="I33" s="54">
        <v>55</v>
      </c>
    </row>
    <row r="34" spans="1:9" s="54" customFormat="1" ht="12.75">
      <c r="A34" s="54" t="s">
        <v>288</v>
      </c>
      <c r="B34" s="54">
        <v>19</v>
      </c>
      <c r="C34" s="55" t="s">
        <v>245</v>
      </c>
      <c r="D34" s="54">
        <v>3</v>
      </c>
      <c r="E34" s="54">
        <v>55</v>
      </c>
      <c r="F34" s="54">
        <v>39</v>
      </c>
      <c r="G34" s="54">
        <v>1</v>
      </c>
      <c r="H34" s="54">
        <v>4</v>
      </c>
      <c r="I34" s="54">
        <v>55</v>
      </c>
    </row>
    <row r="35" spans="1:8" s="54" customFormat="1" ht="12.75">
      <c r="A35" s="54" t="s">
        <v>162</v>
      </c>
      <c r="B35" s="54">
        <v>19</v>
      </c>
      <c r="C35" s="55" t="s">
        <v>246</v>
      </c>
      <c r="D35" s="54">
        <v>4</v>
      </c>
      <c r="E35" s="54">
        <v>55</v>
      </c>
      <c r="F35" s="54">
        <v>51</v>
      </c>
      <c r="G35" s="54">
        <v>0</v>
      </c>
      <c r="H35" s="54" t="s">
        <v>289</v>
      </c>
    </row>
    <row r="36" spans="1:9" s="54" customFormat="1" ht="12.75">
      <c r="A36" s="54" t="s">
        <v>290</v>
      </c>
      <c r="B36" s="54">
        <v>20</v>
      </c>
      <c r="C36" s="55" t="s">
        <v>245</v>
      </c>
      <c r="D36" s="54">
        <v>3</v>
      </c>
      <c r="E36" s="54">
        <v>57</v>
      </c>
      <c r="F36" s="54">
        <v>42</v>
      </c>
      <c r="G36" s="54">
        <v>1</v>
      </c>
      <c r="H36" s="54">
        <v>4</v>
      </c>
      <c r="I36" s="54">
        <v>57</v>
      </c>
    </row>
    <row r="37" spans="1:8" s="54" customFormat="1" ht="12.75">
      <c r="A37" s="54" t="s">
        <v>162</v>
      </c>
      <c r="B37" s="54">
        <v>20</v>
      </c>
      <c r="C37" s="55" t="s">
        <v>246</v>
      </c>
      <c r="D37" s="54">
        <v>4</v>
      </c>
      <c r="E37" s="54">
        <v>57</v>
      </c>
      <c r="F37" s="54">
        <v>52</v>
      </c>
      <c r="G37" s="54">
        <v>0</v>
      </c>
      <c r="H37" s="54" t="s">
        <v>291</v>
      </c>
    </row>
    <row r="38" spans="1:9" s="54" customFormat="1" ht="12.75">
      <c r="A38" s="54" t="s">
        <v>292</v>
      </c>
      <c r="B38" s="54">
        <v>21</v>
      </c>
      <c r="C38" s="55" t="s">
        <v>245</v>
      </c>
      <c r="D38" s="54">
        <v>2</v>
      </c>
      <c r="E38" s="54">
        <v>59</v>
      </c>
      <c r="F38" s="54">
        <v>33</v>
      </c>
      <c r="G38" s="54">
        <v>0</v>
      </c>
      <c r="H38" s="54">
        <v>5</v>
      </c>
      <c r="I38" s="54">
        <v>59</v>
      </c>
    </row>
    <row r="39" spans="1:9" s="54" customFormat="1" ht="12.75">
      <c r="A39" s="54" t="s">
        <v>293</v>
      </c>
      <c r="B39" s="54">
        <v>21</v>
      </c>
      <c r="C39" s="55" t="s">
        <v>245</v>
      </c>
      <c r="D39" s="54">
        <v>3</v>
      </c>
      <c r="E39" s="54">
        <v>59</v>
      </c>
      <c r="F39" s="54">
        <v>43</v>
      </c>
      <c r="G39" s="54">
        <v>1</v>
      </c>
      <c r="H39" s="54">
        <v>5</v>
      </c>
      <c r="I39" s="54">
        <v>59</v>
      </c>
    </row>
    <row r="40" spans="1:8" s="54" customFormat="1" ht="12.75">
      <c r="A40" s="54" t="s">
        <v>162</v>
      </c>
      <c r="B40" s="54">
        <v>21</v>
      </c>
      <c r="C40" s="55" t="s">
        <v>246</v>
      </c>
      <c r="D40" s="54">
        <v>4</v>
      </c>
      <c r="E40" s="54">
        <v>59</v>
      </c>
      <c r="F40" s="54">
        <v>53</v>
      </c>
      <c r="G40" s="54">
        <v>0</v>
      </c>
      <c r="H40" s="54" t="s">
        <v>294</v>
      </c>
    </row>
    <row r="41" spans="1:9" s="54" customFormat="1" ht="12.75">
      <c r="A41" s="54" t="s">
        <v>295</v>
      </c>
      <c r="B41" s="54">
        <v>22</v>
      </c>
      <c r="C41" s="55" t="s">
        <v>245</v>
      </c>
      <c r="D41" s="54">
        <v>3</v>
      </c>
      <c r="E41" s="54">
        <v>61</v>
      </c>
      <c r="F41" s="54">
        <v>40</v>
      </c>
      <c r="G41" s="54">
        <v>1</v>
      </c>
      <c r="H41" s="54">
        <v>5</v>
      </c>
      <c r="I41" s="54">
        <v>61</v>
      </c>
    </row>
    <row r="42" spans="1:8" s="54" customFormat="1" ht="12.75">
      <c r="A42" s="54" t="s">
        <v>162</v>
      </c>
      <c r="B42" s="54">
        <v>22</v>
      </c>
      <c r="C42" s="55" t="s">
        <v>246</v>
      </c>
      <c r="D42" s="54">
        <v>4</v>
      </c>
      <c r="E42" s="54">
        <v>61</v>
      </c>
      <c r="F42" s="54">
        <v>54</v>
      </c>
      <c r="G42" s="54">
        <v>0</v>
      </c>
      <c r="H42" s="54" t="s">
        <v>296</v>
      </c>
    </row>
    <row r="43" spans="3:5" s="54" customFormat="1" ht="12.75">
      <c r="C43" s="55"/>
      <c r="E43" s="54">
        <v>63</v>
      </c>
    </row>
    <row r="44" s="54" customFormat="1" ht="12.75">
      <c r="C44" s="55"/>
    </row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32" spans="1:62" ht="12.75">
      <c r="A332" s="146" t="s">
        <v>62</v>
      </c>
      <c r="B332" s="147"/>
      <c r="C332" s="152" t="s">
        <v>248</v>
      </c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4"/>
      <c r="V332" s="161" t="s">
        <v>249</v>
      </c>
      <c r="W332" s="162"/>
      <c r="X332" s="162"/>
      <c r="Y332" s="162"/>
      <c r="Z332" s="162"/>
      <c r="AA332" s="162"/>
      <c r="AB332" s="162"/>
      <c r="AC332" s="162"/>
      <c r="AD332" s="163"/>
      <c r="AE332" s="164" t="s">
        <v>258</v>
      </c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6"/>
      <c r="AQ332" s="164" t="s">
        <v>271</v>
      </c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  <c r="BJ332" s="166"/>
    </row>
    <row r="333" spans="1:62" ht="12.75">
      <c r="A333" s="148"/>
      <c r="B333" s="149"/>
      <c r="C333" s="155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7"/>
      <c r="W333" s="146" t="s">
        <v>250</v>
      </c>
      <c r="X333" s="147"/>
      <c r="Y333" s="146" t="s">
        <v>252</v>
      </c>
      <c r="Z333" s="147"/>
      <c r="AA333" s="146" t="s">
        <v>254</v>
      </c>
      <c r="AB333" s="147"/>
      <c r="AC333" s="146" t="s">
        <v>256</v>
      </c>
      <c r="AD333" s="147"/>
      <c r="AE333" s="167" t="s">
        <v>218</v>
      </c>
      <c r="AF333" s="149"/>
      <c r="AG333" s="167" t="s">
        <v>260</v>
      </c>
      <c r="AH333" s="149"/>
      <c r="AI333" s="168" t="s">
        <v>262</v>
      </c>
      <c r="AJ333" s="169"/>
      <c r="AK333" s="169"/>
      <c r="AL333" s="169"/>
      <c r="AM333" s="169"/>
      <c r="AN333" s="169"/>
      <c r="AO333" s="169"/>
      <c r="AP333" s="170"/>
      <c r="AQ333" s="168" t="s">
        <v>272</v>
      </c>
      <c r="AR333" s="169"/>
      <c r="AS333" s="169"/>
      <c r="AT333" s="170"/>
      <c r="AU333" s="168" t="s">
        <v>277</v>
      </c>
      <c r="AV333" s="169"/>
      <c r="AW333" s="169"/>
      <c r="AX333" s="170"/>
      <c r="AY333" s="168" t="s">
        <v>282</v>
      </c>
      <c r="AZ333" s="169"/>
      <c r="BA333" s="169"/>
      <c r="BB333" s="170"/>
      <c r="BC333" s="168" t="s">
        <v>287</v>
      </c>
      <c r="BD333" s="169"/>
      <c r="BE333" s="169"/>
      <c r="BF333" s="170"/>
      <c r="BG333" s="168" t="s">
        <v>292</v>
      </c>
      <c r="BH333" s="169"/>
      <c r="BI333" s="169"/>
      <c r="BJ333" s="170"/>
    </row>
    <row r="334" spans="1:62" ht="81.75" customHeight="1">
      <c r="A334" s="148"/>
      <c r="B334" s="149"/>
      <c r="C334" s="155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7"/>
      <c r="W334" s="148"/>
      <c r="X334" s="149"/>
      <c r="Y334" s="148"/>
      <c r="Z334" s="149"/>
      <c r="AA334" s="148"/>
      <c r="AB334" s="149"/>
      <c r="AC334" s="148"/>
      <c r="AD334" s="149"/>
      <c r="AE334" s="148"/>
      <c r="AF334" s="149"/>
      <c r="AG334" s="148"/>
      <c r="AH334" s="149"/>
      <c r="AI334" s="167" t="s">
        <v>263</v>
      </c>
      <c r="AJ334" s="149"/>
      <c r="AK334" s="167" t="s">
        <v>265</v>
      </c>
      <c r="AL334" s="149"/>
      <c r="AM334" s="167" t="s">
        <v>267</v>
      </c>
      <c r="AN334" s="149"/>
      <c r="AO334" s="167" t="s">
        <v>269</v>
      </c>
      <c r="AP334" s="149"/>
      <c r="AQ334" s="171" t="s">
        <v>273</v>
      </c>
      <c r="AR334" s="170"/>
      <c r="AS334" s="171" t="s">
        <v>275</v>
      </c>
      <c r="AT334" s="170"/>
      <c r="AU334" s="171" t="s">
        <v>278</v>
      </c>
      <c r="AV334" s="170"/>
      <c r="AW334" s="171" t="s">
        <v>280</v>
      </c>
      <c r="AX334" s="170"/>
      <c r="AY334" s="171" t="s">
        <v>283</v>
      </c>
      <c r="AZ334" s="170"/>
      <c r="BA334" s="171" t="s">
        <v>285</v>
      </c>
      <c r="BB334" s="170"/>
      <c r="BC334" s="171" t="s">
        <v>288</v>
      </c>
      <c r="BD334" s="170"/>
      <c r="BE334" s="171" t="s">
        <v>290</v>
      </c>
      <c r="BF334" s="170"/>
      <c r="BG334" s="171" t="s">
        <v>293</v>
      </c>
      <c r="BH334" s="170"/>
      <c r="BI334" s="171" t="s">
        <v>295</v>
      </c>
      <c r="BJ334" s="170"/>
    </row>
    <row r="335" spans="1:62" ht="12.75">
      <c r="A335" s="150"/>
      <c r="B335" s="151"/>
      <c r="C335" s="158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60"/>
      <c r="W335" s="150"/>
      <c r="X335" s="151"/>
      <c r="Y335" s="150"/>
      <c r="Z335" s="151"/>
      <c r="AA335" s="150"/>
      <c r="AB335" s="151"/>
      <c r="AC335" s="150"/>
      <c r="AD335" s="151"/>
      <c r="AE335" s="150"/>
      <c r="AF335" s="151"/>
      <c r="AG335" s="150"/>
      <c r="AH335" s="151"/>
      <c r="AI335" s="150"/>
      <c r="AJ335" s="151"/>
      <c r="AK335" s="150"/>
      <c r="AL335" s="151"/>
      <c r="AM335" s="150"/>
      <c r="AN335" s="151"/>
      <c r="AO335" s="150"/>
      <c r="AP335" s="151"/>
      <c r="AQ335" s="172">
        <v>17</v>
      </c>
      <c r="AR335" s="173"/>
      <c r="AS335" s="172">
        <v>17</v>
      </c>
      <c r="AT335" s="173"/>
      <c r="AU335" s="172">
        <v>17</v>
      </c>
      <c r="AV335" s="173"/>
      <c r="AW335" s="172">
        <v>17</v>
      </c>
      <c r="AX335" s="173"/>
      <c r="AY335" s="172">
        <v>17</v>
      </c>
      <c r="AZ335" s="173"/>
      <c r="BA335" s="172">
        <v>17</v>
      </c>
      <c r="BB335" s="173"/>
      <c r="BC335" s="172">
        <v>17</v>
      </c>
      <c r="BD335" s="173"/>
      <c r="BE335" s="172">
        <v>13</v>
      </c>
      <c r="BF335" s="173"/>
      <c r="BG335" s="172">
        <v>15</v>
      </c>
      <c r="BH335" s="173"/>
      <c r="BI335" s="172">
        <v>0</v>
      </c>
      <c r="BJ335" s="173"/>
    </row>
    <row r="336" spans="1:62" ht="12.75">
      <c r="A336" s="161">
        <v>1</v>
      </c>
      <c r="B336" s="163"/>
      <c r="C336" s="161">
        <v>2</v>
      </c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3"/>
      <c r="W336" s="161">
        <v>3</v>
      </c>
      <c r="X336" s="163"/>
      <c r="Y336" s="161">
        <v>4</v>
      </c>
      <c r="Z336" s="163"/>
      <c r="AA336" s="161">
        <v>5</v>
      </c>
      <c r="AB336" s="163"/>
      <c r="AC336" s="161">
        <v>6</v>
      </c>
      <c r="AD336" s="163"/>
      <c r="AE336" s="161">
        <v>7</v>
      </c>
      <c r="AF336" s="163"/>
      <c r="AG336" s="161">
        <v>8</v>
      </c>
      <c r="AH336" s="163"/>
      <c r="AI336" s="161">
        <v>9</v>
      </c>
      <c r="AJ336" s="163"/>
      <c r="AK336" s="161">
        <v>10</v>
      </c>
      <c r="AL336" s="163"/>
      <c r="AM336" s="161">
        <v>11</v>
      </c>
      <c r="AN336" s="163"/>
      <c r="AO336" s="161">
        <v>12</v>
      </c>
      <c r="AP336" s="163"/>
      <c r="AQ336" s="161">
        <v>13</v>
      </c>
      <c r="AR336" s="163"/>
      <c r="AS336" s="161">
        <v>14</v>
      </c>
      <c r="AT336" s="163"/>
      <c r="AU336" s="161">
        <v>15</v>
      </c>
      <c r="AV336" s="163"/>
      <c r="AW336" s="161">
        <v>16</v>
      </c>
      <c r="AX336" s="163"/>
      <c r="AY336" s="161">
        <v>17</v>
      </c>
      <c r="AZ336" s="163"/>
      <c r="BA336" s="161">
        <v>18</v>
      </c>
      <c r="BB336" s="163"/>
      <c r="BC336" s="161">
        <v>19</v>
      </c>
      <c r="BD336" s="163"/>
      <c r="BE336" s="161">
        <v>20</v>
      </c>
      <c r="BF336" s="163"/>
      <c r="BG336" s="161">
        <v>21</v>
      </c>
      <c r="BH336" s="163"/>
      <c r="BI336" s="161">
        <v>22</v>
      </c>
      <c r="BJ336" s="163"/>
    </row>
    <row r="337" spans="1:62" s="54" customFormat="1" ht="12.75">
      <c r="A337" s="174">
        <v>11</v>
      </c>
      <c r="B337" s="175"/>
      <c r="C337" s="174">
        <v>4</v>
      </c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5"/>
      <c r="W337" s="177">
        <v>6</v>
      </c>
      <c r="X337" s="178"/>
      <c r="Y337" s="177">
        <v>7</v>
      </c>
      <c r="Z337" s="178"/>
      <c r="AA337" s="177">
        <v>8</v>
      </c>
      <c r="AB337" s="178"/>
      <c r="AC337" s="177">
        <v>9</v>
      </c>
      <c r="AD337" s="178"/>
      <c r="AE337" s="177">
        <v>20</v>
      </c>
      <c r="AF337" s="178"/>
      <c r="AG337" s="177">
        <v>21</v>
      </c>
      <c r="AH337" s="178"/>
      <c r="AI337" s="177">
        <v>24</v>
      </c>
      <c r="AJ337" s="178"/>
      <c r="AK337" s="177">
        <v>25</v>
      </c>
      <c r="AL337" s="178"/>
      <c r="AM337" s="177">
        <v>26</v>
      </c>
      <c r="AN337" s="178"/>
      <c r="AO337" s="177">
        <v>27</v>
      </c>
      <c r="AP337" s="178"/>
      <c r="AQ337" s="177">
        <v>45</v>
      </c>
      <c r="AR337" s="178"/>
      <c r="AS337" s="177">
        <v>46</v>
      </c>
      <c r="AT337" s="178"/>
      <c r="AU337" s="177">
        <v>47</v>
      </c>
      <c r="AV337" s="178"/>
      <c r="AW337" s="177">
        <v>48</v>
      </c>
      <c r="AX337" s="178"/>
      <c r="AY337" s="177">
        <v>49</v>
      </c>
      <c r="AZ337" s="178"/>
      <c r="BA337" s="177">
        <v>50</v>
      </c>
      <c r="BB337" s="178"/>
      <c r="BC337" s="177">
        <v>51</v>
      </c>
      <c r="BD337" s="178"/>
      <c r="BE337" s="177">
        <v>52</v>
      </c>
      <c r="BF337" s="178"/>
      <c r="BG337" s="177">
        <v>53</v>
      </c>
      <c r="BH337" s="178"/>
      <c r="BI337" s="177">
        <v>54</v>
      </c>
      <c r="BJ337" s="178"/>
    </row>
  </sheetData>
  <sheetProtection/>
  <mergeCells count="85">
    <mergeCell ref="BC334:BD334"/>
    <mergeCell ref="BE334:BF334"/>
    <mergeCell ref="BG334:BH334"/>
    <mergeCell ref="BI334:BJ334"/>
    <mergeCell ref="AQ334:AR334"/>
    <mergeCell ref="AS334:AT334"/>
    <mergeCell ref="AU334:AV334"/>
    <mergeCell ref="AW334:AX334"/>
    <mergeCell ref="AY334:AZ334"/>
    <mergeCell ref="BA334:BB334"/>
    <mergeCell ref="V332:AD332"/>
    <mergeCell ref="AE332:AP332"/>
    <mergeCell ref="AQ332:BJ332"/>
    <mergeCell ref="AI333:AP333"/>
    <mergeCell ref="AQ333:AT333"/>
    <mergeCell ref="AU333:AX333"/>
    <mergeCell ref="AY333:BB333"/>
    <mergeCell ref="BC333:BF333"/>
    <mergeCell ref="BG333:BJ333"/>
    <mergeCell ref="AE333:AF335"/>
    <mergeCell ref="BG335:BH335"/>
    <mergeCell ref="BG336:BH336"/>
    <mergeCell ref="BG337:BH337"/>
    <mergeCell ref="BI335:BJ335"/>
    <mergeCell ref="BI336:BJ336"/>
    <mergeCell ref="BI337:BJ337"/>
    <mergeCell ref="BC335:BD335"/>
    <mergeCell ref="BC336:BD336"/>
    <mergeCell ref="BC337:BD337"/>
    <mergeCell ref="BE335:BF335"/>
    <mergeCell ref="BE336:BF336"/>
    <mergeCell ref="BE337:BF337"/>
    <mergeCell ref="AY335:AZ335"/>
    <mergeCell ref="AY336:AZ336"/>
    <mergeCell ref="AY337:AZ337"/>
    <mergeCell ref="BA335:BB335"/>
    <mergeCell ref="BA336:BB336"/>
    <mergeCell ref="BA337:BB337"/>
    <mergeCell ref="AU335:AV335"/>
    <mergeCell ref="AU336:AV336"/>
    <mergeCell ref="AU337:AV337"/>
    <mergeCell ref="AW335:AX335"/>
    <mergeCell ref="AW336:AX336"/>
    <mergeCell ref="AW337:AX337"/>
    <mergeCell ref="AQ335:AR335"/>
    <mergeCell ref="AQ336:AR336"/>
    <mergeCell ref="AQ337:AR337"/>
    <mergeCell ref="AS335:AT335"/>
    <mergeCell ref="AS336:AT336"/>
    <mergeCell ref="AS337:AT337"/>
    <mergeCell ref="AM334:AN335"/>
    <mergeCell ref="AM336:AN336"/>
    <mergeCell ref="AM337:AN337"/>
    <mergeCell ref="AO334:AP335"/>
    <mergeCell ref="AO336:AP336"/>
    <mergeCell ref="AO337:AP337"/>
    <mergeCell ref="AI334:AJ335"/>
    <mergeCell ref="AI336:AJ336"/>
    <mergeCell ref="AI337:AJ337"/>
    <mergeCell ref="AK334:AL335"/>
    <mergeCell ref="AK336:AL336"/>
    <mergeCell ref="AK337:AL337"/>
    <mergeCell ref="AE336:AF336"/>
    <mergeCell ref="AE337:AF337"/>
    <mergeCell ref="AG333:AH335"/>
    <mergeCell ref="AG336:AH336"/>
    <mergeCell ref="AG337:AH337"/>
    <mergeCell ref="AA333:AB335"/>
    <mergeCell ref="AA336:AB336"/>
    <mergeCell ref="AA337:AB337"/>
    <mergeCell ref="AC333:AD335"/>
    <mergeCell ref="AC336:AD336"/>
    <mergeCell ref="AC337:AD337"/>
    <mergeCell ref="W333:X335"/>
    <mergeCell ref="W336:X336"/>
    <mergeCell ref="W337:X337"/>
    <mergeCell ref="Y333:Z335"/>
    <mergeCell ref="Y336:Z336"/>
    <mergeCell ref="Y337:Z337"/>
    <mergeCell ref="A332:B335"/>
    <mergeCell ref="A336:B336"/>
    <mergeCell ref="A337:B337"/>
    <mergeCell ref="C332:U335"/>
    <mergeCell ref="C336:U336"/>
    <mergeCell ref="C337:U337"/>
  </mergeCells>
  <conditionalFormatting sqref="H10">
    <cfRule type="expression" priority="1" dxfId="0" stopIfTrue="1">
      <formula>"R10C3=""F"""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J54"/>
  <sheetViews>
    <sheetView zoomScale="50" zoomScaleNormal="50" zoomScalePageLayoutView="0" workbookViewId="0" topLeftCell="A1">
      <selection activeCell="A1" sqref="A1:J1"/>
    </sheetView>
  </sheetViews>
  <sheetFormatPr defaultColWidth="9.00390625" defaultRowHeight="12.75"/>
  <cols>
    <col min="1" max="226" width="2.75390625" style="0" customWidth="1"/>
  </cols>
  <sheetData>
    <row r="1" spans="1:62" s="53" customFormat="1" ht="13.5" customHeight="1">
      <c r="A1" s="186" t="s">
        <v>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8"/>
      <c r="AE1" s="189" t="e">
        <f>SS</f>
        <v>#NAME?</v>
      </c>
      <c r="AF1" s="190"/>
      <c r="AG1" s="161" t="e">
        <f>SS</f>
        <v>#NAME?</v>
      </c>
      <c r="AH1" s="190"/>
      <c r="AI1" s="161" t="e">
        <f>SS</f>
        <v>#NAME?</v>
      </c>
      <c r="AJ1" s="190"/>
      <c r="AK1" s="161" t="e">
        <f>SS</f>
        <v>#NAME?</v>
      </c>
      <c r="AL1" s="190"/>
      <c r="AM1" s="161" t="e">
        <f>SS</f>
        <v>#NAME?</v>
      </c>
      <c r="AN1" s="190"/>
      <c r="AO1" s="161" t="e">
        <f>SS</f>
        <v>#NAME?</v>
      </c>
      <c r="AP1" s="190"/>
      <c r="AQ1" s="161" t="e">
        <f>SS</f>
        <v>#NAME?</v>
      </c>
      <c r="AR1" s="190"/>
      <c r="AS1" s="161" t="e">
        <f>SS</f>
        <v>#NAME?</v>
      </c>
      <c r="AT1" s="190"/>
      <c r="AU1" s="161" t="e">
        <f>SS</f>
        <v>#NAME?</v>
      </c>
      <c r="AV1" s="190"/>
      <c r="AW1" s="161" t="e">
        <f>SS</f>
        <v>#NAME?</v>
      </c>
      <c r="AX1" s="190"/>
      <c r="AY1" s="161" t="e">
        <f>SS</f>
        <v>#NAME?</v>
      </c>
      <c r="AZ1" s="190"/>
      <c r="BA1" s="161" t="e">
        <f>SS</f>
        <v>#NAME?</v>
      </c>
      <c r="BB1" s="190"/>
      <c r="BC1" s="161" t="e">
        <f>SS</f>
        <v>#NAME?</v>
      </c>
      <c r="BD1" s="190"/>
      <c r="BE1" s="161" t="e">
        <f>SS</f>
        <v>#NAME?</v>
      </c>
      <c r="BF1" s="190"/>
      <c r="BG1" s="161" t="e">
        <f>SS</f>
        <v>#NAME?</v>
      </c>
      <c r="BH1" s="190"/>
      <c r="BI1" s="161" t="e">
        <f>SS</f>
        <v>#NAME?</v>
      </c>
      <c r="BJ1" s="190"/>
    </row>
    <row r="2" spans="1:62" s="53" customFormat="1" ht="12.75">
      <c r="A2" s="196" t="s">
        <v>297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9"/>
      <c r="AE2" s="189"/>
      <c r="AF2" s="190"/>
      <c r="AG2" s="161">
        <f>SUM(AH2:AI2)</f>
        <v>0</v>
      </c>
      <c r="AH2" s="190"/>
      <c r="AI2" s="161"/>
      <c r="AJ2" s="190"/>
      <c r="AK2" s="161"/>
      <c r="AL2" s="190"/>
      <c r="AM2" s="161"/>
      <c r="AN2" s="190"/>
      <c r="AO2" s="161"/>
      <c r="AP2" s="190"/>
      <c r="AQ2" s="161"/>
      <c r="AR2" s="190"/>
      <c r="AS2" s="161"/>
      <c r="AT2" s="190"/>
      <c r="AU2" s="161"/>
      <c r="AV2" s="190"/>
      <c r="AW2" s="161"/>
      <c r="AX2" s="190"/>
      <c r="AY2" s="161"/>
      <c r="AZ2" s="190"/>
      <c r="BA2" s="161"/>
      <c r="BB2" s="190"/>
      <c r="BC2" s="161"/>
      <c r="BD2" s="190"/>
      <c r="BE2" s="161"/>
      <c r="BF2" s="190"/>
      <c r="BG2" s="161"/>
      <c r="BH2" s="190"/>
      <c r="BI2" s="161"/>
      <c r="BJ2" s="190"/>
    </row>
    <row r="3" spans="1:62" s="53" customFormat="1" ht="12.75">
      <c r="A3" s="196" t="s">
        <v>298</v>
      </c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  <c r="AE3" s="189"/>
      <c r="AF3" s="190"/>
      <c r="AG3" s="161">
        <f>SUM(AH3:AI3)</f>
        <v>0</v>
      </c>
      <c r="AH3" s="190"/>
      <c r="AI3" s="161"/>
      <c r="AJ3" s="190"/>
      <c r="AK3" s="161"/>
      <c r="AL3" s="190"/>
      <c r="AM3" s="161"/>
      <c r="AN3" s="190"/>
      <c r="AO3" s="161"/>
      <c r="AP3" s="190"/>
      <c r="AQ3" s="161"/>
      <c r="AR3" s="190"/>
      <c r="AS3" s="161"/>
      <c r="AT3" s="190"/>
      <c r="AU3" s="161"/>
      <c r="AV3" s="190"/>
      <c r="AW3" s="161"/>
      <c r="AX3" s="190"/>
      <c r="AY3" s="161"/>
      <c r="AZ3" s="190"/>
      <c r="BA3" s="161"/>
      <c r="BB3" s="190"/>
      <c r="BC3" s="161"/>
      <c r="BD3" s="190"/>
      <c r="BE3" s="161"/>
      <c r="BF3" s="190"/>
      <c r="BG3" s="161"/>
      <c r="BH3" s="190"/>
      <c r="BI3" s="161"/>
      <c r="BJ3" s="190"/>
    </row>
    <row r="4" spans="1:62" s="53" customFormat="1" ht="12.75">
      <c r="A4" s="196" t="s">
        <v>299</v>
      </c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  <c r="AE4" s="189"/>
      <c r="AF4" s="190"/>
      <c r="AG4" s="161">
        <f>SUM(AH4:AI4)</f>
        <v>0</v>
      </c>
      <c r="AH4" s="190"/>
      <c r="AI4" s="161"/>
      <c r="AJ4" s="190"/>
      <c r="AK4" s="161"/>
      <c r="AL4" s="190"/>
      <c r="AM4" s="161"/>
      <c r="AN4" s="190"/>
      <c r="AO4" s="161"/>
      <c r="AP4" s="190"/>
      <c r="AQ4" s="161"/>
      <c r="AR4" s="190"/>
      <c r="AS4" s="161"/>
      <c r="AT4" s="190"/>
      <c r="AU4" s="161"/>
      <c r="AV4" s="190"/>
      <c r="AW4" s="161"/>
      <c r="AX4" s="190"/>
      <c r="AY4" s="161"/>
      <c r="AZ4" s="190"/>
      <c r="BA4" s="161"/>
      <c r="BB4" s="190"/>
      <c r="BC4" s="161"/>
      <c r="BD4" s="190"/>
      <c r="BE4" s="161"/>
      <c r="BF4" s="190"/>
      <c r="BG4" s="161"/>
      <c r="BH4" s="190"/>
      <c r="BI4" s="161"/>
      <c r="BJ4" s="190"/>
    </row>
    <row r="5" spans="1:62" s="53" customFormat="1" ht="13.5" thickBot="1">
      <c r="A5" s="200" t="s">
        <v>300</v>
      </c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/>
      <c r="AE5" s="189"/>
      <c r="AF5" s="190"/>
      <c r="AG5" s="161">
        <f>SUM(AH5:AI5)</f>
        <v>0</v>
      </c>
      <c r="AH5" s="190"/>
      <c r="AI5" s="161"/>
      <c r="AJ5" s="190"/>
      <c r="AK5" s="161"/>
      <c r="AL5" s="190"/>
      <c r="AM5" s="161"/>
      <c r="AN5" s="190"/>
      <c r="AO5" s="161"/>
      <c r="AP5" s="190"/>
      <c r="AQ5" s="161"/>
      <c r="AR5" s="190"/>
      <c r="AS5" s="161"/>
      <c r="AT5" s="190"/>
      <c r="AU5" s="161"/>
      <c r="AV5" s="190"/>
      <c r="AW5" s="161"/>
      <c r="AX5" s="190"/>
      <c r="AY5" s="161"/>
      <c r="AZ5" s="190"/>
      <c r="BA5" s="161"/>
      <c r="BB5" s="190"/>
      <c r="BC5" s="161"/>
      <c r="BD5" s="190"/>
      <c r="BE5" s="161"/>
      <c r="BF5" s="190"/>
      <c r="BG5" s="161"/>
      <c r="BH5" s="190"/>
      <c r="BI5" s="161"/>
      <c r="BJ5" s="190"/>
    </row>
    <row r="9" ht="15" customHeight="1" thickBot="1"/>
    <row r="10" spans="1:62" s="22" customFormat="1" ht="12.75" customHeight="1">
      <c r="A10" s="204"/>
      <c r="B10" s="205"/>
      <c r="C10" s="205" t="s">
        <v>76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8"/>
      <c r="T10" s="210" t="s">
        <v>77</v>
      </c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  <c r="AG10" s="210" t="s">
        <v>78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2"/>
      <c r="AW10" s="205" t="s">
        <v>79</v>
      </c>
      <c r="AX10" s="205"/>
      <c r="AY10" s="205"/>
      <c r="AZ10" s="205"/>
      <c r="BA10" s="205"/>
      <c r="BB10" s="205"/>
      <c r="BC10" s="205"/>
      <c r="BD10" s="208"/>
      <c r="BE10" s="204" t="s">
        <v>80</v>
      </c>
      <c r="BF10" s="218"/>
      <c r="BG10" s="218"/>
      <c r="BH10" s="218"/>
      <c r="BI10" s="218"/>
      <c r="BJ10" s="219"/>
    </row>
    <row r="11" spans="1:62" s="13" customFormat="1" ht="13.5" thickBot="1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9"/>
      <c r="T11" s="213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  <c r="AG11" s="213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5"/>
      <c r="AW11" s="216"/>
      <c r="AX11" s="216"/>
      <c r="AY11" s="216"/>
      <c r="AZ11" s="216"/>
      <c r="BA11" s="216"/>
      <c r="BB11" s="216"/>
      <c r="BC11" s="216"/>
      <c r="BD11" s="217"/>
      <c r="BE11" s="220"/>
      <c r="BF11" s="221"/>
      <c r="BG11" s="221"/>
      <c r="BH11" s="221"/>
      <c r="BI11" s="221"/>
      <c r="BJ11" s="222"/>
    </row>
    <row r="12" spans="1:62" s="13" customFormat="1" ht="12.75" customHeight="1">
      <c r="A12" s="223" t="s">
        <v>62</v>
      </c>
      <c r="B12" s="224"/>
      <c r="C12" s="227" t="s">
        <v>210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P12" s="233" t="s">
        <v>63</v>
      </c>
      <c r="Q12" s="234"/>
      <c r="R12" s="233" t="s">
        <v>212</v>
      </c>
      <c r="S12" s="237"/>
      <c r="T12" s="239" t="s">
        <v>211</v>
      </c>
      <c r="U12" s="240"/>
      <c r="V12" s="240"/>
      <c r="W12" s="240"/>
      <c r="X12" s="240"/>
      <c r="Y12" s="240"/>
      <c r="Z12" s="240"/>
      <c r="AA12" s="240"/>
      <c r="AB12" s="241"/>
      <c r="AC12" s="245" t="s">
        <v>63</v>
      </c>
      <c r="AD12" s="241"/>
      <c r="AE12" s="245" t="s">
        <v>72</v>
      </c>
      <c r="AF12" s="247"/>
      <c r="AG12" s="227" t="s">
        <v>211</v>
      </c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9"/>
      <c r="AS12" s="245" t="s">
        <v>63</v>
      </c>
      <c r="AT12" s="241"/>
      <c r="AU12" s="245" t="s">
        <v>72</v>
      </c>
      <c r="AV12" s="247"/>
      <c r="AW12" s="216"/>
      <c r="AX12" s="216"/>
      <c r="AY12" s="216"/>
      <c r="AZ12" s="216"/>
      <c r="BA12" s="216"/>
      <c r="BB12" s="216"/>
      <c r="BC12" s="216"/>
      <c r="BD12" s="217"/>
      <c r="BE12" s="249" t="s">
        <v>213</v>
      </c>
      <c r="BF12" s="250"/>
      <c r="BG12" s="250"/>
      <c r="BH12" s="250"/>
      <c r="BI12" s="250"/>
      <c r="BJ12" s="251"/>
    </row>
    <row r="13" spans="1:62" s="13" customFormat="1" ht="12.75" customHeight="1" thickBot="1">
      <c r="A13" s="225"/>
      <c r="B13" s="226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  <c r="P13" s="235"/>
      <c r="Q13" s="236"/>
      <c r="R13" s="235"/>
      <c r="S13" s="238"/>
      <c r="T13" s="242"/>
      <c r="U13" s="243"/>
      <c r="V13" s="243"/>
      <c r="W13" s="243"/>
      <c r="X13" s="243"/>
      <c r="Y13" s="243"/>
      <c r="Z13" s="243"/>
      <c r="AA13" s="243"/>
      <c r="AB13" s="244"/>
      <c r="AC13" s="246"/>
      <c r="AD13" s="244"/>
      <c r="AE13" s="246"/>
      <c r="AF13" s="248"/>
      <c r="AG13" s="230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2"/>
      <c r="AS13" s="246"/>
      <c r="AT13" s="244"/>
      <c r="AU13" s="246"/>
      <c r="AV13" s="248"/>
      <c r="AW13" s="207"/>
      <c r="AX13" s="207"/>
      <c r="AY13" s="207"/>
      <c r="AZ13" s="207"/>
      <c r="BA13" s="207"/>
      <c r="BB13" s="207"/>
      <c r="BC13" s="207"/>
      <c r="BD13" s="209"/>
      <c r="BE13" s="252"/>
      <c r="BF13" s="253"/>
      <c r="BG13" s="253"/>
      <c r="BH13" s="253"/>
      <c r="BI13" s="253"/>
      <c r="BJ13" s="254"/>
    </row>
    <row r="14" spans="1:62" s="48" customFormat="1" ht="13.5" customHeight="1">
      <c r="A14" s="255"/>
      <c r="B14" s="256"/>
      <c r="C14" s="47" t="s">
        <v>82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8"/>
      <c r="P14" s="259" t="s">
        <v>112</v>
      </c>
      <c r="Q14" s="260"/>
      <c r="R14" s="261" t="s">
        <v>120</v>
      </c>
      <c r="S14" s="262"/>
      <c r="T14" s="47" t="s">
        <v>90</v>
      </c>
      <c r="U14" s="257"/>
      <c r="V14" s="257"/>
      <c r="W14" s="257"/>
      <c r="X14" s="257"/>
      <c r="Y14" s="257"/>
      <c r="Z14" s="257"/>
      <c r="AA14" s="257"/>
      <c r="AB14" s="258"/>
      <c r="AC14" s="259" t="s">
        <v>128</v>
      </c>
      <c r="AD14" s="260"/>
      <c r="AE14" s="261" t="s">
        <v>136</v>
      </c>
      <c r="AF14" s="262"/>
      <c r="AG14" s="47" t="s">
        <v>98</v>
      </c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8"/>
      <c r="AS14" s="259" t="s">
        <v>144</v>
      </c>
      <c r="AT14" s="260"/>
      <c r="AU14" s="261" t="s">
        <v>145</v>
      </c>
      <c r="AV14" s="262"/>
      <c r="AW14" s="263" t="s">
        <v>106</v>
      </c>
      <c r="AX14" s="265"/>
      <c r="AY14" s="265"/>
      <c r="AZ14" s="265"/>
      <c r="BA14" s="265"/>
      <c r="BB14" s="265"/>
      <c r="BC14" s="265"/>
      <c r="BD14" s="266"/>
      <c r="BE14" s="263" t="s">
        <v>111</v>
      </c>
      <c r="BF14" s="265"/>
      <c r="BG14" s="265"/>
      <c r="BH14" s="265"/>
      <c r="BI14" s="265"/>
      <c r="BJ14" s="266"/>
    </row>
    <row r="15" spans="1:62" s="48" customFormat="1" ht="13.5" customHeight="1">
      <c r="A15" s="272"/>
      <c r="B15" s="273"/>
      <c r="C15" s="49" t="s">
        <v>83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5"/>
      <c r="P15" s="259" t="s">
        <v>113</v>
      </c>
      <c r="Q15" s="260"/>
      <c r="R15" s="261" t="s">
        <v>121</v>
      </c>
      <c r="S15" s="262"/>
      <c r="T15" s="49" t="s">
        <v>91</v>
      </c>
      <c r="U15" s="274"/>
      <c r="V15" s="274"/>
      <c r="W15" s="274"/>
      <c r="X15" s="274"/>
      <c r="Y15" s="274"/>
      <c r="Z15" s="274"/>
      <c r="AA15" s="274"/>
      <c r="AB15" s="275"/>
      <c r="AC15" s="259" t="s">
        <v>129</v>
      </c>
      <c r="AD15" s="260"/>
      <c r="AE15" s="261" t="s">
        <v>137</v>
      </c>
      <c r="AF15" s="262"/>
      <c r="AG15" s="49" t="s">
        <v>99</v>
      </c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5"/>
      <c r="AS15" s="259" t="s">
        <v>146</v>
      </c>
      <c r="AT15" s="260"/>
      <c r="AU15" s="261" t="s">
        <v>147</v>
      </c>
      <c r="AV15" s="262"/>
      <c r="AW15" s="264"/>
      <c r="AX15" s="267"/>
      <c r="AY15" s="267"/>
      <c r="AZ15" s="267"/>
      <c r="BA15" s="267"/>
      <c r="BB15" s="267"/>
      <c r="BC15" s="267"/>
      <c r="BD15" s="268"/>
      <c r="BE15" s="269"/>
      <c r="BF15" s="270"/>
      <c r="BG15" s="270"/>
      <c r="BH15" s="270"/>
      <c r="BI15" s="270"/>
      <c r="BJ15" s="271"/>
    </row>
    <row r="16" spans="1:62" s="48" customFormat="1" ht="13.5" customHeight="1">
      <c r="A16" s="272"/>
      <c r="B16" s="273"/>
      <c r="C16" s="49" t="s">
        <v>84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/>
      <c r="P16" s="259" t="s">
        <v>114</v>
      </c>
      <c r="Q16" s="260"/>
      <c r="R16" s="261" t="s">
        <v>122</v>
      </c>
      <c r="S16" s="262"/>
      <c r="T16" s="49" t="s">
        <v>92</v>
      </c>
      <c r="U16" s="274"/>
      <c r="V16" s="274"/>
      <c r="W16" s="274"/>
      <c r="X16" s="274"/>
      <c r="Y16" s="274"/>
      <c r="Z16" s="274"/>
      <c r="AA16" s="274"/>
      <c r="AB16" s="275"/>
      <c r="AC16" s="259" t="s">
        <v>130</v>
      </c>
      <c r="AD16" s="260"/>
      <c r="AE16" s="261" t="s">
        <v>138</v>
      </c>
      <c r="AF16" s="262"/>
      <c r="AG16" s="49" t="s">
        <v>100</v>
      </c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5"/>
      <c r="AS16" s="259" t="s">
        <v>148</v>
      </c>
      <c r="AT16" s="260"/>
      <c r="AU16" s="261" t="s">
        <v>149</v>
      </c>
      <c r="AV16" s="262"/>
      <c r="AW16" s="276" t="s">
        <v>107</v>
      </c>
      <c r="AX16" s="277"/>
      <c r="AY16" s="277"/>
      <c r="AZ16" s="277"/>
      <c r="BA16" s="277"/>
      <c r="BB16" s="277"/>
      <c r="BC16" s="277"/>
      <c r="BD16" s="278"/>
      <c r="BE16" s="264"/>
      <c r="BF16" s="267"/>
      <c r="BG16" s="267"/>
      <c r="BH16" s="267"/>
      <c r="BI16" s="267"/>
      <c r="BJ16" s="268"/>
    </row>
    <row r="17" spans="1:62" s="48" customFormat="1" ht="13.5" customHeight="1">
      <c r="A17" s="272"/>
      <c r="B17" s="273"/>
      <c r="C17" s="49" t="s">
        <v>85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  <c r="P17" s="259" t="s">
        <v>115</v>
      </c>
      <c r="Q17" s="260"/>
      <c r="R17" s="261" t="s">
        <v>123</v>
      </c>
      <c r="S17" s="262"/>
      <c r="T17" s="49" t="s">
        <v>93</v>
      </c>
      <c r="U17" s="274"/>
      <c r="V17" s="274"/>
      <c r="W17" s="274"/>
      <c r="X17" s="274"/>
      <c r="Y17" s="274"/>
      <c r="Z17" s="274"/>
      <c r="AA17" s="274"/>
      <c r="AB17" s="275"/>
      <c r="AC17" s="259" t="s">
        <v>131</v>
      </c>
      <c r="AD17" s="260"/>
      <c r="AE17" s="261" t="s">
        <v>139</v>
      </c>
      <c r="AF17" s="262"/>
      <c r="AG17" s="49" t="s">
        <v>101</v>
      </c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5"/>
      <c r="AS17" s="259" t="s">
        <v>150</v>
      </c>
      <c r="AT17" s="260"/>
      <c r="AU17" s="261" t="s">
        <v>151</v>
      </c>
      <c r="AV17" s="262"/>
      <c r="AW17" s="264"/>
      <c r="AX17" s="267"/>
      <c r="AY17" s="267"/>
      <c r="AZ17" s="267"/>
      <c r="BA17" s="267"/>
      <c r="BB17" s="267"/>
      <c r="BC17" s="267"/>
      <c r="BD17" s="268"/>
      <c r="BE17" s="276" t="s">
        <v>163</v>
      </c>
      <c r="BF17" s="277"/>
      <c r="BG17" s="277"/>
      <c r="BH17" s="277"/>
      <c r="BI17" s="277"/>
      <c r="BJ17" s="278"/>
    </row>
    <row r="18" spans="1:62" s="48" customFormat="1" ht="13.5" customHeight="1">
      <c r="A18" s="272"/>
      <c r="B18" s="273"/>
      <c r="C18" s="49" t="s">
        <v>86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5"/>
      <c r="P18" s="259" t="s">
        <v>116</v>
      </c>
      <c r="Q18" s="260"/>
      <c r="R18" s="261" t="s">
        <v>124</v>
      </c>
      <c r="S18" s="262"/>
      <c r="T18" s="49" t="s">
        <v>94</v>
      </c>
      <c r="U18" s="274"/>
      <c r="V18" s="274"/>
      <c r="W18" s="274"/>
      <c r="X18" s="274"/>
      <c r="Y18" s="274"/>
      <c r="Z18" s="274"/>
      <c r="AA18" s="274"/>
      <c r="AB18" s="275"/>
      <c r="AC18" s="259" t="s">
        <v>132</v>
      </c>
      <c r="AD18" s="260"/>
      <c r="AE18" s="261" t="s">
        <v>140</v>
      </c>
      <c r="AF18" s="262"/>
      <c r="AG18" s="49" t="s">
        <v>102</v>
      </c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5"/>
      <c r="AS18" s="259" t="s">
        <v>152</v>
      </c>
      <c r="AT18" s="260"/>
      <c r="AU18" s="261" t="s">
        <v>153</v>
      </c>
      <c r="AV18" s="262"/>
      <c r="AW18" s="276" t="s">
        <v>108</v>
      </c>
      <c r="AX18" s="277"/>
      <c r="AY18" s="277"/>
      <c r="AZ18" s="277"/>
      <c r="BA18" s="277"/>
      <c r="BB18" s="277"/>
      <c r="BC18" s="277"/>
      <c r="BD18" s="278"/>
      <c r="BE18" s="269"/>
      <c r="BF18" s="270"/>
      <c r="BG18" s="270"/>
      <c r="BH18" s="270"/>
      <c r="BI18" s="270"/>
      <c r="BJ18" s="271"/>
    </row>
    <row r="19" spans="1:62" s="48" customFormat="1" ht="13.5" customHeight="1">
      <c r="A19" s="272"/>
      <c r="B19" s="273"/>
      <c r="C19" s="49" t="s">
        <v>87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259" t="s">
        <v>117</v>
      </c>
      <c r="Q19" s="260"/>
      <c r="R19" s="261" t="s">
        <v>125</v>
      </c>
      <c r="S19" s="262"/>
      <c r="T19" s="49" t="s">
        <v>95</v>
      </c>
      <c r="U19" s="274"/>
      <c r="V19" s="274"/>
      <c r="W19" s="274"/>
      <c r="X19" s="274"/>
      <c r="Y19" s="274"/>
      <c r="Z19" s="274"/>
      <c r="AA19" s="274"/>
      <c r="AB19" s="275"/>
      <c r="AC19" s="259" t="s">
        <v>133</v>
      </c>
      <c r="AD19" s="260"/>
      <c r="AE19" s="261" t="s">
        <v>141</v>
      </c>
      <c r="AF19" s="262"/>
      <c r="AG19" s="49" t="s">
        <v>103</v>
      </c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5"/>
      <c r="AS19" s="259" t="s">
        <v>154</v>
      </c>
      <c r="AT19" s="260"/>
      <c r="AU19" s="261" t="s">
        <v>155</v>
      </c>
      <c r="AV19" s="262"/>
      <c r="AW19" s="264"/>
      <c r="AX19" s="267"/>
      <c r="AY19" s="267"/>
      <c r="AZ19" s="267"/>
      <c r="BA19" s="267"/>
      <c r="BB19" s="267"/>
      <c r="BC19" s="267"/>
      <c r="BD19" s="268"/>
      <c r="BE19" s="264"/>
      <c r="BF19" s="267"/>
      <c r="BG19" s="267"/>
      <c r="BH19" s="267"/>
      <c r="BI19" s="267"/>
      <c r="BJ19" s="268"/>
    </row>
    <row r="20" spans="1:62" s="48" customFormat="1" ht="13.5" customHeight="1">
      <c r="A20" s="272"/>
      <c r="B20" s="273"/>
      <c r="C20" s="49" t="s">
        <v>88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5"/>
      <c r="P20" s="259" t="s">
        <v>118</v>
      </c>
      <c r="Q20" s="260"/>
      <c r="R20" s="261" t="s">
        <v>126</v>
      </c>
      <c r="S20" s="262"/>
      <c r="T20" s="49" t="s">
        <v>96</v>
      </c>
      <c r="U20" s="274"/>
      <c r="V20" s="274"/>
      <c r="W20" s="274"/>
      <c r="X20" s="274"/>
      <c r="Y20" s="274"/>
      <c r="Z20" s="274"/>
      <c r="AA20" s="274"/>
      <c r="AB20" s="275"/>
      <c r="AC20" s="259" t="s">
        <v>134</v>
      </c>
      <c r="AD20" s="260"/>
      <c r="AE20" s="261" t="s">
        <v>142</v>
      </c>
      <c r="AF20" s="262"/>
      <c r="AG20" s="49" t="s">
        <v>104</v>
      </c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5"/>
      <c r="AS20" s="259" t="s">
        <v>156</v>
      </c>
      <c r="AT20" s="260"/>
      <c r="AU20" s="261" t="s">
        <v>157</v>
      </c>
      <c r="AV20" s="262"/>
      <c r="AW20" s="276" t="s">
        <v>109</v>
      </c>
      <c r="AX20" s="277"/>
      <c r="AY20" s="277"/>
      <c r="AZ20" s="277"/>
      <c r="BA20" s="277"/>
      <c r="BB20" s="277"/>
      <c r="BC20" s="277"/>
      <c r="BD20" s="278"/>
      <c r="BE20" s="276" t="s">
        <v>184</v>
      </c>
      <c r="BF20" s="277"/>
      <c r="BG20" s="277"/>
      <c r="BH20" s="277"/>
      <c r="BI20" s="277"/>
      <c r="BJ20" s="278"/>
    </row>
    <row r="21" spans="1:62" s="48" customFormat="1" ht="13.5" customHeight="1">
      <c r="A21" s="272"/>
      <c r="B21" s="273"/>
      <c r="C21" s="49" t="s">
        <v>89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5"/>
      <c r="P21" s="259" t="s">
        <v>119</v>
      </c>
      <c r="Q21" s="260"/>
      <c r="R21" s="261" t="s">
        <v>127</v>
      </c>
      <c r="S21" s="262"/>
      <c r="T21" s="49" t="s">
        <v>97</v>
      </c>
      <c r="U21" s="274"/>
      <c r="V21" s="274"/>
      <c r="W21" s="274"/>
      <c r="X21" s="274"/>
      <c r="Y21" s="274"/>
      <c r="Z21" s="274"/>
      <c r="AA21" s="274"/>
      <c r="AB21" s="275"/>
      <c r="AC21" s="259" t="s">
        <v>135</v>
      </c>
      <c r="AD21" s="260"/>
      <c r="AE21" s="261" t="s">
        <v>143</v>
      </c>
      <c r="AF21" s="262"/>
      <c r="AG21" s="49" t="s">
        <v>105</v>
      </c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5"/>
      <c r="AS21" s="259" t="s">
        <v>158</v>
      </c>
      <c r="AT21" s="260"/>
      <c r="AU21" s="261" t="s">
        <v>159</v>
      </c>
      <c r="AV21" s="262"/>
      <c r="AW21" s="264"/>
      <c r="AX21" s="267"/>
      <c r="AY21" s="267"/>
      <c r="AZ21" s="267"/>
      <c r="BA21" s="267"/>
      <c r="BB21" s="267"/>
      <c r="BC21" s="267"/>
      <c r="BD21" s="268"/>
      <c r="BE21" s="264"/>
      <c r="BF21" s="267"/>
      <c r="BG21" s="267"/>
      <c r="BH21" s="267"/>
      <c r="BI21" s="267"/>
      <c r="BJ21" s="268"/>
    </row>
    <row r="22" spans="1:62" s="48" customFormat="1" ht="13.5" customHeight="1">
      <c r="A22" s="272"/>
      <c r="B22" s="273"/>
      <c r="C22" s="49" t="s">
        <v>167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5"/>
      <c r="P22" s="259" t="s">
        <v>169</v>
      </c>
      <c r="Q22" s="260"/>
      <c r="R22" s="261" t="s">
        <v>170</v>
      </c>
      <c r="S22" s="262"/>
      <c r="T22" s="49" t="s">
        <v>171</v>
      </c>
      <c r="U22" s="274"/>
      <c r="V22" s="274"/>
      <c r="W22" s="274"/>
      <c r="X22" s="274"/>
      <c r="Y22" s="274"/>
      <c r="Z22" s="274"/>
      <c r="AA22" s="274"/>
      <c r="AB22" s="275"/>
      <c r="AC22" s="259" t="s">
        <v>172</v>
      </c>
      <c r="AD22" s="260"/>
      <c r="AE22" s="261" t="s">
        <v>173</v>
      </c>
      <c r="AF22" s="262"/>
      <c r="AG22" s="49" t="s">
        <v>104</v>
      </c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5"/>
      <c r="AS22" s="259" t="s">
        <v>174</v>
      </c>
      <c r="AT22" s="260"/>
      <c r="AU22" s="261" t="s">
        <v>175</v>
      </c>
      <c r="AV22" s="262"/>
      <c r="AW22" s="276" t="s">
        <v>110</v>
      </c>
      <c r="AX22" s="277"/>
      <c r="AY22" s="277"/>
      <c r="AZ22" s="277"/>
      <c r="BA22" s="277"/>
      <c r="BB22" s="277"/>
      <c r="BC22" s="277"/>
      <c r="BD22" s="278"/>
      <c r="BE22" s="269" t="s">
        <v>214</v>
      </c>
      <c r="BF22" s="285"/>
      <c r="BG22" s="285"/>
      <c r="BH22" s="285"/>
      <c r="BI22" s="285"/>
      <c r="BJ22" s="286"/>
    </row>
    <row r="23" spans="1:62" s="48" customFormat="1" ht="13.5" customHeight="1" thickBot="1">
      <c r="A23" s="289"/>
      <c r="B23" s="290"/>
      <c r="C23" s="50" t="s">
        <v>168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2"/>
      <c r="P23" s="282" t="s">
        <v>176</v>
      </c>
      <c r="Q23" s="283"/>
      <c r="R23" s="284" t="s">
        <v>177</v>
      </c>
      <c r="S23" s="282"/>
      <c r="T23" s="50" t="s">
        <v>178</v>
      </c>
      <c r="U23" s="291"/>
      <c r="V23" s="291"/>
      <c r="W23" s="291"/>
      <c r="X23" s="291"/>
      <c r="Y23" s="291"/>
      <c r="Z23" s="291"/>
      <c r="AA23" s="291"/>
      <c r="AB23" s="292"/>
      <c r="AC23" s="282" t="s">
        <v>179</v>
      </c>
      <c r="AD23" s="283"/>
      <c r="AE23" s="284" t="s">
        <v>180</v>
      </c>
      <c r="AF23" s="282"/>
      <c r="AG23" s="50" t="s">
        <v>181</v>
      </c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2"/>
      <c r="AS23" s="282" t="s">
        <v>182</v>
      </c>
      <c r="AT23" s="283"/>
      <c r="AU23" s="284" t="s">
        <v>183</v>
      </c>
      <c r="AV23" s="282"/>
      <c r="AW23" s="279"/>
      <c r="AX23" s="280"/>
      <c r="AY23" s="280"/>
      <c r="AZ23" s="280"/>
      <c r="BA23" s="280"/>
      <c r="BB23" s="280"/>
      <c r="BC23" s="280"/>
      <c r="BD23" s="281"/>
      <c r="BE23" s="279"/>
      <c r="BF23" s="287"/>
      <c r="BG23" s="287"/>
      <c r="BH23" s="287"/>
      <c r="BI23" s="287"/>
      <c r="BJ23" s="288"/>
    </row>
    <row r="24" spans="1:62" ht="12.75">
      <c r="A24" s="2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9"/>
      <c r="U24" s="9"/>
      <c r="V24" s="9"/>
      <c r="W24" s="10"/>
      <c r="X24" s="10"/>
      <c r="Y24" s="10"/>
      <c r="Z24" s="10"/>
      <c r="AA24" s="10"/>
      <c r="AB24" s="10"/>
      <c r="AC24" s="11"/>
      <c r="AD24" s="11"/>
      <c r="AE24" s="12"/>
      <c r="AF24" s="12"/>
      <c r="AG24" s="7"/>
      <c r="AH24" s="7"/>
      <c r="AI24" s="7"/>
      <c r="AJ24" s="7"/>
      <c r="AK24" s="7"/>
      <c r="AL24" s="7"/>
      <c r="AM24" s="10"/>
      <c r="AN24" s="10"/>
      <c r="AO24" s="10"/>
      <c r="AP24" s="10"/>
      <c r="AQ24" s="10"/>
      <c r="AR24" s="10"/>
      <c r="AS24" s="11"/>
      <c r="AT24" s="11"/>
      <c r="AU24" s="12"/>
      <c r="AV24" s="12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2.75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9"/>
      <c r="U25" s="9"/>
      <c r="V25" s="9"/>
      <c r="W25" s="10"/>
      <c r="X25" s="10"/>
      <c r="Y25" s="10"/>
      <c r="Z25" s="10"/>
      <c r="AA25" s="10"/>
      <c r="AB25" s="10"/>
      <c r="AC25" s="11"/>
      <c r="AD25" s="11"/>
      <c r="AE25" s="12"/>
      <c r="AF25" s="12"/>
      <c r="AG25" s="7"/>
      <c r="AH25" s="7"/>
      <c r="AI25" s="7"/>
      <c r="AJ25" s="7"/>
      <c r="AK25" s="7"/>
      <c r="AL25" s="7"/>
      <c r="AM25" s="10"/>
      <c r="AN25" s="10"/>
      <c r="AO25" s="10"/>
      <c r="AP25" s="10"/>
      <c r="AQ25" s="10"/>
      <c r="AR25" s="10"/>
      <c r="AS25" s="11"/>
      <c r="AT25" s="11"/>
      <c r="AU25" s="12"/>
      <c r="AV25" s="12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7" spans="1:28" ht="13.5" customHeight="1">
      <c r="A27" s="5" t="s">
        <v>71</v>
      </c>
      <c r="B27" s="2"/>
      <c r="D27" s="4"/>
      <c r="E27" s="52" t="s">
        <v>166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3.5" customHeight="1">
      <c r="A28" s="6" t="s">
        <v>75</v>
      </c>
      <c r="B28" s="2"/>
      <c r="D28" s="4"/>
      <c r="E28" s="51" t="s">
        <v>164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3.5" customHeight="1">
      <c r="A29" s="6" t="s">
        <v>75</v>
      </c>
      <c r="B29" s="2"/>
      <c r="D29" s="4"/>
      <c r="E29" s="51" t="s">
        <v>164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3.5" customHeight="1">
      <c r="A30" s="6" t="s">
        <v>75</v>
      </c>
      <c r="B30" s="2"/>
      <c r="D30" s="4"/>
      <c r="E30" s="51" t="s">
        <v>164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3.5" customHeight="1">
      <c r="A31" s="6" t="s">
        <v>75</v>
      </c>
      <c r="B31" s="2"/>
      <c r="D31" s="4"/>
      <c r="E31" s="51" t="s">
        <v>164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3.5" customHeight="1">
      <c r="A32" s="6" t="s">
        <v>75</v>
      </c>
      <c r="B32" s="2"/>
      <c r="D32" s="4"/>
      <c r="E32" s="51" t="s">
        <v>164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3.5" customHeight="1">
      <c r="A33" s="6" t="s">
        <v>75</v>
      </c>
      <c r="B33" s="2"/>
      <c r="D33" s="4"/>
      <c r="E33" s="51" t="s">
        <v>164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>
      <c r="A34" s="6" t="s">
        <v>75</v>
      </c>
      <c r="B34" s="2"/>
      <c r="D34" s="4"/>
      <c r="E34" s="51" t="s">
        <v>164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 customHeight="1">
      <c r="A35" s="6" t="s">
        <v>75</v>
      </c>
      <c r="B35" s="2"/>
      <c r="D35" s="4"/>
      <c r="E35" s="51" t="s">
        <v>164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3.5" customHeight="1">
      <c r="A36" s="6" t="s">
        <v>75</v>
      </c>
      <c r="B36" s="2"/>
      <c r="D36" s="4"/>
      <c r="E36" s="51" t="s">
        <v>164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5" customHeight="1">
      <c r="A37" s="6"/>
      <c r="B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3.5" customHeight="1">
      <c r="A38" s="6"/>
      <c r="B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3.5" customHeight="1">
      <c r="A39" s="6"/>
      <c r="B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50" spans="1:54" ht="12.75">
      <c r="A50" s="84" t="s">
        <v>64</v>
      </c>
      <c r="B50" s="85"/>
      <c r="C50" s="86"/>
      <c r="D50" s="86"/>
      <c r="E50" s="87"/>
      <c r="F50" s="84"/>
      <c r="G50" s="85"/>
      <c r="H50" s="86"/>
      <c r="I50" s="87"/>
      <c r="J50" s="88"/>
      <c r="K50" s="85"/>
      <c r="L50" s="86"/>
      <c r="M50" s="86"/>
      <c r="N50" s="89"/>
      <c r="O50" s="85"/>
      <c r="P50" s="86"/>
      <c r="Q50" s="86"/>
      <c r="R50" s="87"/>
      <c r="S50" s="88" t="s">
        <v>3</v>
      </c>
      <c r="T50" s="85" t="s">
        <v>3</v>
      </c>
      <c r="U50" s="86" t="s">
        <v>3</v>
      </c>
      <c r="V50" s="90" t="s">
        <v>70</v>
      </c>
      <c r="W50" s="87" t="s">
        <v>3</v>
      </c>
      <c r="X50" s="88" t="s">
        <v>7</v>
      </c>
      <c r="Y50" s="85" t="s">
        <v>7</v>
      </c>
      <c r="Z50" s="86"/>
      <c r="AA50" s="87"/>
      <c r="AB50" s="88"/>
      <c r="AC50" s="85"/>
      <c r="AD50" s="86"/>
      <c r="AE50" s="86"/>
      <c r="AF50" s="87"/>
      <c r="AG50" s="88"/>
      <c r="AH50" s="85"/>
      <c r="AI50" s="86"/>
      <c r="AJ50" s="87"/>
      <c r="AK50" s="88"/>
      <c r="AL50" s="85"/>
      <c r="AM50" s="86"/>
      <c r="AN50" s="86"/>
      <c r="AO50" s="89"/>
      <c r="AP50" s="85"/>
      <c r="AQ50" s="86" t="s">
        <v>3</v>
      </c>
      <c r="AR50" s="86" t="s">
        <v>3</v>
      </c>
      <c r="AS50" s="87" t="s">
        <v>3</v>
      </c>
      <c r="AT50" s="88">
        <v>0</v>
      </c>
      <c r="AU50" s="91" t="s">
        <v>237</v>
      </c>
      <c r="AV50" s="91" t="s">
        <v>237</v>
      </c>
      <c r="AW50" s="87" t="s">
        <v>7</v>
      </c>
      <c r="AX50" s="88" t="s">
        <v>7</v>
      </c>
      <c r="AY50" s="91" t="s">
        <v>7</v>
      </c>
      <c r="AZ50" s="86" t="s">
        <v>7</v>
      </c>
      <c r="BA50" s="92" t="s">
        <v>7</v>
      </c>
      <c r="BB50" s="86" t="s">
        <v>7</v>
      </c>
    </row>
    <row r="51" spans="1:54" ht="12.75">
      <c r="A51" s="57" t="s">
        <v>65</v>
      </c>
      <c r="B51" s="62"/>
      <c r="C51" s="63"/>
      <c r="D51" s="63"/>
      <c r="E51" s="64"/>
      <c r="F51" s="56"/>
      <c r="G51" s="62"/>
      <c r="H51" s="63"/>
      <c r="I51" s="64"/>
      <c r="J51" s="57"/>
      <c r="K51" s="62"/>
      <c r="L51" s="63"/>
      <c r="M51" s="63"/>
      <c r="N51" s="65"/>
      <c r="O51" s="62"/>
      <c r="P51" s="63"/>
      <c r="Q51" s="63"/>
      <c r="R51" s="64"/>
      <c r="S51" s="57" t="s">
        <v>3</v>
      </c>
      <c r="T51" s="62" t="s">
        <v>3</v>
      </c>
      <c r="U51" s="63" t="s">
        <v>3</v>
      </c>
      <c r="V51" s="66" t="s">
        <v>70</v>
      </c>
      <c r="W51" s="64" t="s">
        <v>3</v>
      </c>
      <c r="X51" s="57" t="s">
        <v>7</v>
      </c>
      <c r="Y51" s="62" t="s">
        <v>7</v>
      </c>
      <c r="Z51" s="63"/>
      <c r="AA51" s="64"/>
      <c r="AB51" s="57"/>
      <c r="AC51" s="62"/>
      <c r="AD51" s="63"/>
      <c r="AE51" s="63"/>
      <c r="AF51" s="64"/>
      <c r="AG51" s="57"/>
      <c r="AH51" s="62"/>
      <c r="AI51" s="63"/>
      <c r="AJ51" s="64"/>
      <c r="AK51" s="57"/>
      <c r="AL51" s="62"/>
      <c r="AM51" s="63"/>
      <c r="AN51" s="63"/>
      <c r="AO51" s="65"/>
      <c r="AP51" s="62"/>
      <c r="AQ51" s="63" t="s">
        <v>3</v>
      </c>
      <c r="AR51" s="63" t="s">
        <v>3</v>
      </c>
      <c r="AS51" s="64" t="s">
        <v>3</v>
      </c>
      <c r="AT51" s="3">
        <v>0</v>
      </c>
      <c r="AU51" s="67" t="s">
        <v>237</v>
      </c>
      <c r="AV51" s="67" t="s">
        <v>7</v>
      </c>
      <c r="AW51" s="64" t="s">
        <v>7</v>
      </c>
      <c r="AX51" s="57" t="s">
        <v>7</v>
      </c>
      <c r="AY51" s="67" t="s">
        <v>7</v>
      </c>
      <c r="AZ51" s="63" t="s">
        <v>7</v>
      </c>
      <c r="BA51" s="68" t="s">
        <v>7</v>
      </c>
      <c r="BB51" s="63" t="s">
        <v>7</v>
      </c>
    </row>
    <row r="52" spans="1:54" ht="12.75">
      <c r="A52" s="57" t="s">
        <v>66</v>
      </c>
      <c r="B52" s="62"/>
      <c r="C52" s="63"/>
      <c r="D52" s="63"/>
      <c r="E52" s="64"/>
      <c r="F52" s="56"/>
      <c r="G52" s="62"/>
      <c r="H52" s="63"/>
      <c r="I52" s="64"/>
      <c r="J52" s="57"/>
      <c r="K52" s="62"/>
      <c r="L52" s="63"/>
      <c r="M52" s="63"/>
      <c r="N52" s="65"/>
      <c r="O52" s="62"/>
      <c r="P52" s="63"/>
      <c r="Q52" s="63"/>
      <c r="R52" s="64"/>
      <c r="S52" s="57" t="s">
        <v>3</v>
      </c>
      <c r="T52" s="62" t="s">
        <v>3</v>
      </c>
      <c r="U52" s="63" t="s">
        <v>3</v>
      </c>
      <c r="V52" s="66" t="s">
        <v>70</v>
      </c>
      <c r="W52" s="64" t="s">
        <v>3</v>
      </c>
      <c r="X52" s="57" t="s">
        <v>7</v>
      </c>
      <c r="Y52" s="62" t="s">
        <v>7</v>
      </c>
      <c r="Z52" s="63"/>
      <c r="AA52" s="64"/>
      <c r="AB52" s="57"/>
      <c r="AC52" s="62"/>
      <c r="AD52" s="63"/>
      <c r="AE52" s="63"/>
      <c r="AF52" s="64"/>
      <c r="AG52" s="57"/>
      <c r="AH52" s="62"/>
      <c r="AI52" s="63"/>
      <c r="AJ52" s="64"/>
      <c r="AK52" s="57"/>
      <c r="AL52" s="62"/>
      <c r="AM52" s="63"/>
      <c r="AN52" s="63"/>
      <c r="AO52" s="65"/>
      <c r="AP52" s="62"/>
      <c r="AQ52" s="63" t="s">
        <v>3</v>
      </c>
      <c r="AR52" s="63" t="s">
        <v>3</v>
      </c>
      <c r="AS52" s="64" t="s">
        <v>3</v>
      </c>
      <c r="AT52" s="3">
        <v>0</v>
      </c>
      <c r="AU52" s="67" t="s">
        <v>237</v>
      </c>
      <c r="AV52" s="67" t="s">
        <v>7</v>
      </c>
      <c r="AW52" s="64" t="s">
        <v>7</v>
      </c>
      <c r="AX52" s="57" t="s">
        <v>7</v>
      </c>
      <c r="AY52" s="67" t="s">
        <v>7</v>
      </c>
      <c r="AZ52" s="63" t="s">
        <v>7</v>
      </c>
      <c r="BA52" s="68" t="s">
        <v>7</v>
      </c>
      <c r="BB52" s="63" t="s">
        <v>7</v>
      </c>
    </row>
    <row r="53" spans="1:54" ht="12.75">
      <c r="A53" s="38" t="s">
        <v>67</v>
      </c>
      <c r="B53" s="62"/>
      <c r="C53" s="63"/>
      <c r="D53" s="63"/>
      <c r="E53" s="64"/>
      <c r="F53" s="56"/>
      <c r="G53" s="62"/>
      <c r="H53" s="63"/>
      <c r="I53" s="64"/>
      <c r="J53" s="57"/>
      <c r="K53" s="62"/>
      <c r="L53" s="63"/>
      <c r="M53" s="63"/>
      <c r="N53" s="65"/>
      <c r="O53" s="62"/>
      <c r="P53" s="63"/>
      <c r="Q53" s="63"/>
      <c r="R53" s="64"/>
      <c r="S53" s="57" t="s">
        <v>3</v>
      </c>
      <c r="T53" s="62" t="s">
        <v>3</v>
      </c>
      <c r="U53" s="63" t="s">
        <v>3</v>
      </c>
      <c r="V53" s="66" t="s">
        <v>70</v>
      </c>
      <c r="W53" s="64" t="s">
        <v>3</v>
      </c>
      <c r="X53" s="57" t="s">
        <v>7</v>
      </c>
      <c r="Y53" s="62" t="s">
        <v>7</v>
      </c>
      <c r="Z53" s="63" t="s">
        <v>4</v>
      </c>
      <c r="AA53" s="64" t="s">
        <v>4</v>
      </c>
      <c r="AB53" s="57" t="s">
        <v>4</v>
      </c>
      <c r="AC53" s="62" t="s">
        <v>4</v>
      </c>
      <c r="AD53" s="63"/>
      <c r="AE53" s="63"/>
      <c r="AF53" s="64"/>
      <c r="AG53" s="57"/>
      <c r="AH53" s="62"/>
      <c r="AI53" s="63"/>
      <c r="AJ53" s="64"/>
      <c r="AK53" s="57"/>
      <c r="AL53" s="62"/>
      <c r="AM53" s="63"/>
      <c r="AN53" s="63"/>
      <c r="AO53" s="65"/>
      <c r="AP53" s="62"/>
      <c r="AQ53" s="63" t="s">
        <v>3</v>
      </c>
      <c r="AR53" s="63" t="s">
        <v>3</v>
      </c>
      <c r="AS53" s="64" t="s">
        <v>3</v>
      </c>
      <c r="AT53" s="3" t="s">
        <v>3</v>
      </c>
      <c r="AU53" s="67" t="s">
        <v>7</v>
      </c>
      <c r="AV53" s="67" t="s">
        <v>7</v>
      </c>
      <c r="AW53" s="64" t="s">
        <v>7</v>
      </c>
      <c r="AX53" s="57" t="s">
        <v>7</v>
      </c>
      <c r="AY53" s="67" t="s">
        <v>7</v>
      </c>
      <c r="AZ53" s="63" t="s">
        <v>7</v>
      </c>
      <c r="BA53" s="68" t="s">
        <v>7</v>
      </c>
      <c r="BB53" s="63" t="s">
        <v>7</v>
      </c>
    </row>
    <row r="54" spans="1:54" ht="12.75">
      <c r="A54" s="38" t="s">
        <v>68</v>
      </c>
      <c r="B54" s="62"/>
      <c r="C54" s="63" t="s">
        <v>4</v>
      </c>
      <c r="D54" s="63" t="s">
        <v>4</v>
      </c>
      <c r="E54" s="64" t="s">
        <v>4</v>
      </c>
      <c r="F54" s="56" t="s">
        <v>4</v>
      </c>
      <c r="G54" s="62" t="s">
        <v>4</v>
      </c>
      <c r="H54" s="63" t="s">
        <v>4</v>
      </c>
      <c r="I54" s="64"/>
      <c r="J54" s="57"/>
      <c r="K54" s="62"/>
      <c r="L54" s="63"/>
      <c r="M54" s="63"/>
      <c r="N54" s="65"/>
      <c r="O54" s="62"/>
      <c r="P54" s="63"/>
      <c r="Q54" s="63"/>
      <c r="R54" s="64"/>
      <c r="S54" s="57"/>
      <c r="T54" s="62"/>
      <c r="U54" s="63"/>
      <c r="V54" s="66" t="s">
        <v>70</v>
      </c>
      <c r="W54" s="64"/>
      <c r="X54" s="57" t="s">
        <v>3</v>
      </c>
      <c r="Y54" s="62" t="s">
        <v>3</v>
      </c>
      <c r="Z54" s="63" t="s">
        <v>3</v>
      </c>
      <c r="AA54" s="64" t="s">
        <v>7</v>
      </c>
      <c r="AB54" s="57" t="s">
        <v>7</v>
      </c>
      <c r="AC54" s="62" t="s">
        <v>4</v>
      </c>
      <c r="AD54" s="63" t="s">
        <v>4</v>
      </c>
      <c r="AE54" s="63" t="s">
        <v>4</v>
      </c>
      <c r="AF54" s="64" t="s">
        <v>4</v>
      </c>
      <c r="AG54" s="57" t="s">
        <v>5</v>
      </c>
      <c r="AH54" s="62" t="s">
        <v>5</v>
      </c>
      <c r="AI54" s="63" t="s">
        <v>5</v>
      </c>
      <c r="AJ54" s="64" t="s">
        <v>5</v>
      </c>
      <c r="AK54" s="57" t="s">
        <v>5</v>
      </c>
      <c r="AL54" s="62" t="s">
        <v>5</v>
      </c>
      <c r="AM54" s="63" t="s">
        <v>5</v>
      </c>
      <c r="AN54" s="63" t="s">
        <v>5</v>
      </c>
      <c r="AO54" s="65" t="s">
        <v>5</v>
      </c>
      <c r="AP54" s="62" t="s">
        <v>6</v>
      </c>
      <c r="AQ54" s="63" t="s">
        <v>6</v>
      </c>
      <c r="AR54" s="63" t="s">
        <v>6</v>
      </c>
      <c r="AS54" s="64" t="s">
        <v>6</v>
      </c>
      <c r="AT54" s="3" t="s">
        <v>7</v>
      </c>
      <c r="AU54" s="67" t="s">
        <v>7</v>
      </c>
      <c r="AV54" s="67" t="s">
        <v>7</v>
      </c>
      <c r="AW54" s="64" t="s">
        <v>7</v>
      </c>
      <c r="AX54" s="57" t="s">
        <v>165</v>
      </c>
      <c r="AY54" s="67" t="s">
        <v>165</v>
      </c>
      <c r="AZ54" s="63" t="s">
        <v>165</v>
      </c>
      <c r="BA54" s="68" t="s">
        <v>165</v>
      </c>
      <c r="BB54" s="63" t="s">
        <v>165</v>
      </c>
    </row>
  </sheetData>
  <sheetProtection/>
  <mergeCells count="220">
    <mergeCell ref="BC5:BD5"/>
    <mergeCell ref="BE5:BF5"/>
    <mergeCell ref="BG5:BH5"/>
    <mergeCell ref="BI5:BJ5"/>
    <mergeCell ref="A5:AD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BA4:BB4"/>
    <mergeCell ref="BC4:BD4"/>
    <mergeCell ref="BE4:BF4"/>
    <mergeCell ref="BG4:BH4"/>
    <mergeCell ref="BI4:BJ4"/>
    <mergeCell ref="A4:AD4"/>
    <mergeCell ref="AO4:AP4"/>
    <mergeCell ref="AQ4:AR4"/>
    <mergeCell ref="AS4:AT4"/>
    <mergeCell ref="AU4:AV4"/>
    <mergeCell ref="AW4:AX4"/>
    <mergeCell ref="AY4:AZ4"/>
    <mergeCell ref="AE4:AF4"/>
    <mergeCell ref="AG4:AH4"/>
    <mergeCell ref="AI4:AJ4"/>
    <mergeCell ref="AK4:AL4"/>
    <mergeCell ref="AM4:AN4"/>
    <mergeCell ref="BC3:BD3"/>
    <mergeCell ref="BE3:BF3"/>
    <mergeCell ref="BG3:BH3"/>
    <mergeCell ref="BI3:BJ3"/>
    <mergeCell ref="A3:AD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BA2:BB2"/>
    <mergeCell ref="BC2:BD2"/>
    <mergeCell ref="BE2:BF2"/>
    <mergeCell ref="BG2:BH2"/>
    <mergeCell ref="BI2:BJ2"/>
    <mergeCell ref="A2:AD2"/>
    <mergeCell ref="AO2:AP2"/>
    <mergeCell ref="AQ2:AR2"/>
    <mergeCell ref="AS2:AT2"/>
    <mergeCell ref="AU2:AV2"/>
    <mergeCell ref="AW2:AX2"/>
    <mergeCell ref="AY2:AZ2"/>
    <mergeCell ref="AE2:AF2"/>
    <mergeCell ref="AG2:AH2"/>
    <mergeCell ref="AI2:AJ2"/>
    <mergeCell ref="AK2:AL2"/>
    <mergeCell ref="AM2:AN2"/>
    <mergeCell ref="BC1:BD1"/>
    <mergeCell ref="BE1:BF1"/>
    <mergeCell ref="BG1:BH1"/>
    <mergeCell ref="BI1:BJ1"/>
    <mergeCell ref="A1:AD1"/>
    <mergeCell ref="AQ1:AR1"/>
    <mergeCell ref="AS1:AT1"/>
    <mergeCell ref="AU1:AV1"/>
    <mergeCell ref="AW1:AX1"/>
    <mergeCell ref="AY1:AZ1"/>
    <mergeCell ref="BA1:BB1"/>
    <mergeCell ref="AE1:AF1"/>
    <mergeCell ref="AG1:AH1"/>
    <mergeCell ref="AI1:AJ1"/>
    <mergeCell ref="AK1:AL1"/>
    <mergeCell ref="AM1:AN1"/>
    <mergeCell ref="AO1:AP1"/>
    <mergeCell ref="BF20:BJ21"/>
    <mergeCell ref="AX16:BD17"/>
    <mergeCell ref="AH16:AR16"/>
    <mergeCell ref="P15:Q15"/>
    <mergeCell ref="R15:S15"/>
    <mergeCell ref="AH17:AR17"/>
    <mergeCell ref="AH15:AR15"/>
    <mergeCell ref="AS20:AT20"/>
    <mergeCell ref="U19:AB19"/>
    <mergeCell ref="P21:Q21"/>
    <mergeCell ref="AU23:AV23"/>
    <mergeCell ref="BE22:BE23"/>
    <mergeCell ref="BF22:BJ23"/>
    <mergeCell ref="BE14:BE16"/>
    <mergeCell ref="BE17:BE19"/>
    <mergeCell ref="BF14:BJ16"/>
    <mergeCell ref="BF17:BJ19"/>
    <mergeCell ref="AW16:AW17"/>
    <mergeCell ref="AU17:AV17"/>
    <mergeCell ref="BE20:BE21"/>
    <mergeCell ref="A16:B16"/>
    <mergeCell ref="A17:B17"/>
    <mergeCell ref="D16:O16"/>
    <mergeCell ref="A15:B15"/>
    <mergeCell ref="AU14:AV14"/>
    <mergeCell ref="AH14:AR14"/>
    <mergeCell ref="AU15:AV15"/>
    <mergeCell ref="P17:Q17"/>
    <mergeCell ref="AS16:AT16"/>
    <mergeCell ref="AE15:AF15"/>
    <mergeCell ref="A14:B14"/>
    <mergeCell ref="D14:O14"/>
    <mergeCell ref="U15:AB15"/>
    <mergeCell ref="AE14:AF14"/>
    <mergeCell ref="U14:AB14"/>
    <mergeCell ref="AC12:AD13"/>
    <mergeCell ref="AE12:AF13"/>
    <mergeCell ref="P14:Q14"/>
    <mergeCell ref="D15:O15"/>
    <mergeCell ref="AC15:AD15"/>
    <mergeCell ref="AW10:BD13"/>
    <mergeCell ref="AW14:AW15"/>
    <mergeCell ref="AX14:BD15"/>
    <mergeCell ref="AG10:AV11"/>
    <mergeCell ref="AS14:AT14"/>
    <mergeCell ref="AU12:AV13"/>
    <mergeCell ref="AG12:AR13"/>
    <mergeCell ref="R21:S21"/>
    <mergeCell ref="D18:O18"/>
    <mergeCell ref="AE23:AF23"/>
    <mergeCell ref="D22:O22"/>
    <mergeCell ref="P22:Q22"/>
    <mergeCell ref="D21:O21"/>
    <mergeCell ref="AS23:AT23"/>
    <mergeCell ref="AE21:AF21"/>
    <mergeCell ref="AE22:AF22"/>
    <mergeCell ref="AH22:AR22"/>
    <mergeCell ref="AH23:AR23"/>
    <mergeCell ref="AS21:AT21"/>
    <mergeCell ref="A22:B22"/>
    <mergeCell ref="AE18:AF18"/>
    <mergeCell ref="AC18:AD18"/>
    <mergeCell ref="AE17:AF17"/>
    <mergeCell ref="U17:AB17"/>
    <mergeCell ref="R17:S17"/>
    <mergeCell ref="AC17:AD17"/>
    <mergeCell ref="A20:B20"/>
    <mergeCell ref="A19:B19"/>
    <mergeCell ref="D17:O17"/>
    <mergeCell ref="A23:B23"/>
    <mergeCell ref="P23:Q23"/>
    <mergeCell ref="R23:S23"/>
    <mergeCell ref="D23:O23"/>
    <mergeCell ref="U23:AB23"/>
    <mergeCell ref="AC23:AD23"/>
    <mergeCell ref="BE10:BJ11"/>
    <mergeCell ref="AS12:AT13"/>
    <mergeCell ref="BE12:BJ13"/>
    <mergeCell ref="AW20:AW21"/>
    <mergeCell ref="AX20:BD21"/>
    <mergeCell ref="AH21:AR21"/>
    <mergeCell ref="AW18:AW19"/>
    <mergeCell ref="AX18:BD19"/>
    <mergeCell ref="AH20:AR20"/>
    <mergeCell ref="AH18:AR18"/>
    <mergeCell ref="A10:B11"/>
    <mergeCell ref="A12:B13"/>
    <mergeCell ref="T10:AF11"/>
    <mergeCell ref="R12:S13"/>
    <mergeCell ref="P19:Q19"/>
    <mergeCell ref="AS17:AT17"/>
    <mergeCell ref="AC14:AD14"/>
    <mergeCell ref="R19:S19"/>
    <mergeCell ref="A18:B18"/>
    <mergeCell ref="AC19:AD19"/>
    <mergeCell ref="AU20:AV20"/>
    <mergeCell ref="AU19:AV19"/>
    <mergeCell ref="U20:AB20"/>
    <mergeCell ref="AU18:AV18"/>
    <mergeCell ref="AC20:AD20"/>
    <mergeCell ref="AU16:AV16"/>
    <mergeCell ref="AS19:AT19"/>
    <mergeCell ref="AE20:AF20"/>
    <mergeCell ref="AE19:AF19"/>
    <mergeCell ref="U18:AB18"/>
    <mergeCell ref="AH19:AR19"/>
    <mergeCell ref="P20:Q20"/>
    <mergeCell ref="R20:S20"/>
    <mergeCell ref="T12:AB13"/>
    <mergeCell ref="AS18:AT18"/>
    <mergeCell ref="AS15:AT15"/>
    <mergeCell ref="P16:Q16"/>
    <mergeCell ref="U16:AB16"/>
    <mergeCell ref="AE16:AF16"/>
    <mergeCell ref="AC16:AD16"/>
    <mergeCell ref="C10:S11"/>
    <mergeCell ref="AC21:AD21"/>
    <mergeCell ref="R22:S22"/>
    <mergeCell ref="C12:O13"/>
    <mergeCell ref="P12:Q13"/>
    <mergeCell ref="P18:Q18"/>
    <mergeCell ref="R18:S18"/>
    <mergeCell ref="D19:O19"/>
    <mergeCell ref="D20:O20"/>
    <mergeCell ref="U21:AB21"/>
    <mergeCell ref="AU21:AV21"/>
    <mergeCell ref="R16:S16"/>
    <mergeCell ref="R14:S14"/>
    <mergeCell ref="AX22:BD23"/>
    <mergeCell ref="A21:B21"/>
    <mergeCell ref="AS22:AT22"/>
    <mergeCell ref="AU22:AV22"/>
    <mergeCell ref="AW22:AW23"/>
    <mergeCell ref="U22:AB22"/>
    <mergeCell ref="AC22:AD22"/>
  </mergeCells>
  <dataValidations count="2">
    <dataValidation allowBlank="1" showInputMessage="1" sqref="AC14:AD25 P14:Q25 AS14:AT25"/>
    <dataValidation type="list" allowBlank="1" showInputMessage="1" showErrorMessage="1" sqref="W50:BB54 B50:U54">
      <formula1>" ,:,0,x,||,//,=,*,"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00"/>
  <sheetViews>
    <sheetView zoomScale="50" zoomScaleNormal="50" zoomScalePageLayoutView="0" workbookViewId="0" topLeftCell="A475">
      <selection activeCell="A1" sqref="A1:J1"/>
    </sheetView>
  </sheetViews>
  <sheetFormatPr defaultColWidth="9.00390625" defaultRowHeight="12.75"/>
  <cols>
    <col min="1" max="8" width="4.75390625" style="0" bestFit="1" customWidth="1"/>
  </cols>
  <sheetData>
    <row r="1" spans="1:16" ht="12.75">
      <c r="A1" s="79" t="s">
        <v>73</v>
      </c>
      <c r="B1" t="s">
        <v>467</v>
      </c>
      <c r="P1" s="80" t="s">
        <v>235</v>
      </c>
    </row>
    <row r="3" spans="1:2" ht="12.75">
      <c r="A3" s="79" t="s">
        <v>468</v>
      </c>
      <c r="B3" t="s">
        <v>469</v>
      </c>
    </row>
    <row r="7" ht="12.75">
      <c r="A7" s="79" t="s">
        <v>473</v>
      </c>
    </row>
    <row r="13" spans="1:2" ht="12.75">
      <c r="A13" s="79" t="s">
        <v>74</v>
      </c>
      <c r="B13" t="s">
        <v>470</v>
      </c>
    </row>
    <row r="17" ht="12.75">
      <c r="A17" s="79" t="s">
        <v>474</v>
      </c>
    </row>
    <row r="22" spans="1:2" ht="12.75">
      <c r="A22" s="79" t="s">
        <v>231</v>
      </c>
      <c r="B22" t="s">
        <v>238</v>
      </c>
    </row>
    <row r="23" spans="1:2" ht="12.75">
      <c r="A23" s="79" t="s">
        <v>232</v>
      </c>
      <c r="B23" t="s">
        <v>239</v>
      </c>
    </row>
    <row r="24" spans="1:2" ht="12.75">
      <c r="A24" s="79" t="s">
        <v>233</v>
      </c>
      <c r="B24">
        <v>5</v>
      </c>
    </row>
    <row r="25" spans="1:2" ht="12.75">
      <c r="A25" s="79" t="s">
        <v>81</v>
      </c>
      <c r="B25">
        <v>5</v>
      </c>
    </row>
    <row r="26" spans="1:2" ht="12.75">
      <c r="A26" s="79" t="s">
        <v>160</v>
      </c>
      <c r="B26" t="s">
        <v>240</v>
      </c>
    </row>
    <row r="27" spans="1:2" ht="12.75">
      <c r="A27" s="79" t="s">
        <v>161</v>
      </c>
      <c r="B27" t="s">
        <v>243</v>
      </c>
    </row>
    <row r="28" ht="12.75">
      <c r="A28" s="79" t="s">
        <v>234</v>
      </c>
    </row>
    <row r="29" spans="1:2" ht="12.75">
      <c r="A29" s="79" t="s">
        <v>225</v>
      </c>
      <c r="B29">
        <v>2012</v>
      </c>
    </row>
    <row r="30" spans="1:2" ht="12.75">
      <c r="A30" s="79" t="s">
        <v>471</v>
      </c>
      <c r="B30" t="s">
        <v>472</v>
      </c>
    </row>
    <row r="31" ht="12.75">
      <c r="A31" s="79" t="s">
        <v>475</v>
      </c>
    </row>
    <row r="39" spans="1:2" ht="12.75">
      <c r="A39" t="s">
        <v>241</v>
      </c>
      <c r="B39" t="s">
        <v>242</v>
      </c>
    </row>
    <row r="105" spans="1:2" ht="12.75">
      <c r="A105" t="s">
        <v>76</v>
      </c>
      <c r="B105" t="s">
        <v>476</v>
      </c>
    </row>
    <row r="106" spans="1:3" ht="12.75">
      <c r="A106" t="s">
        <v>82</v>
      </c>
      <c r="B106">
        <v>5194</v>
      </c>
      <c r="C106" t="s">
        <v>477</v>
      </c>
    </row>
    <row r="107" spans="1:2" ht="12.75">
      <c r="A107" t="s">
        <v>112</v>
      </c>
      <c r="B107" t="s">
        <v>478</v>
      </c>
    </row>
    <row r="108" spans="1:2" ht="12.75">
      <c r="A108" t="s">
        <v>120</v>
      </c>
      <c r="B108">
        <v>230</v>
      </c>
    </row>
    <row r="109" ht="12.75">
      <c r="A109" t="s">
        <v>479</v>
      </c>
    </row>
    <row r="110" ht="12.75">
      <c r="A110" t="s">
        <v>480</v>
      </c>
    </row>
    <row r="111" ht="12.75">
      <c r="A111" t="s">
        <v>481</v>
      </c>
    </row>
    <row r="112" spans="1:3" ht="12.75">
      <c r="A112" t="s">
        <v>83</v>
      </c>
      <c r="B112">
        <v>3470</v>
      </c>
      <c r="C112" t="s">
        <v>482</v>
      </c>
    </row>
    <row r="113" spans="1:2" ht="12.75">
      <c r="A113" t="s">
        <v>113</v>
      </c>
      <c r="B113">
        <v>1</v>
      </c>
    </row>
    <row r="114" spans="1:2" ht="12.75">
      <c r="A114" t="s">
        <v>121</v>
      </c>
      <c r="B114">
        <v>10</v>
      </c>
    </row>
    <row r="115" ht="12.75">
      <c r="A115" t="s">
        <v>483</v>
      </c>
    </row>
    <row r="116" ht="12.75">
      <c r="A116" t="s">
        <v>484</v>
      </c>
    </row>
    <row r="117" ht="12.75">
      <c r="A117" t="s">
        <v>485</v>
      </c>
    </row>
    <row r="118" spans="1:3" ht="12.75">
      <c r="A118" t="s">
        <v>84</v>
      </c>
      <c r="B118">
        <v>3474</v>
      </c>
      <c r="C118" t="s">
        <v>486</v>
      </c>
    </row>
    <row r="119" spans="1:2" ht="12.75">
      <c r="A119" t="s">
        <v>114</v>
      </c>
      <c r="B119">
        <v>1</v>
      </c>
    </row>
    <row r="120" spans="1:2" ht="12.75">
      <c r="A120" t="s">
        <v>122</v>
      </c>
      <c r="B120">
        <v>20</v>
      </c>
    </row>
    <row r="121" ht="12.75">
      <c r="A121" t="s">
        <v>487</v>
      </c>
    </row>
    <row r="122" ht="12.75">
      <c r="A122" t="s">
        <v>488</v>
      </c>
    </row>
    <row r="123" ht="12.75">
      <c r="A123" t="s">
        <v>489</v>
      </c>
    </row>
    <row r="124" spans="1:3" ht="12.75">
      <c r="A124" t="s">
        <v>85</v>
      </c>
      <c r="B124">
        <v>5195</v>
      </c>
      <c r="C124" t="s">
        <v>490</v>
      </c>
    </row>
    <row r="125" spans="1:2" ht="12.75">
      <c r="A125" t="s">
        <v>115</v>
      </c>
      <c r="B125">
        <v>5</v>
      </c>
    </row>
    <row r="126" spans="1:2" ht="12.75">
      <c r="A126" t="s">
        <v>123</v>
      </c>
      <c r="B126">
        <v>10</v>
      </c>
    </row>
    <row r="127" ht="12.75">
      <c r="A127" t="s">
        <v>491</v>
      </c>
    </row>
    <row r="128" ht="12.75">
      <c r="A128" t="s">
        <v>492</v>
      </c>
    </row>
    <row r="129" ht="12.75">
      <c r="A129" t="s">
        <v>493</v>
      </c>
    </row>
    <row r="130" spans="1:3" ht="12.75">
      <c r="A130" t="s">
        <v>86</v>
      </c>
      <c r="B130">
        <v>9962</v>
      </c>
      <c r="C130" t="s">
        <v>494</v>
      </c>
    </row>
    <row r="131" spans="1:2" ht="12.75">
      <c r="A131" t="s">
        <v>116</v>
      </c>
      <c r="B131">
        <v>6</v>
      </c>
    </row>
    <row r="132" spans="1:2" ht="12.75">
      <c r="A132" t="s">
        <v>124</v>
      </c>
      <c r="B132">
        <v>12</v>
      </c>
    </row>
    <row r="133" ht="12.75">
      <c r="A133" t="s">
        <v>495</v>
      </c>
    </row>
    <row r="134" ht="12.75">
      <c r="A134" t="s">
        <v>496</v>
      </c>
    </row>
    <row r="135" ht="12.75">
      <c r="A135" t="s">
        <v>497</v>
      </c>
    </row>
    <row r="136" spans="1:3" ht="12.75">
      <c r="A136" t="s">
        <v>87</v>
      </c>
      <c r="B136">
        <v>7602</v>
      </c>
      <c r="C136" t="s">
        <v>498</v>
      </c>
    </row>
    <row r="137" spans="1:2" ht="12.75">
      <c r="A137" t="s">
        <v>117</v>
      </c>
      <c r="B137">
        <v>8.9</v>
      </c>
    </row>
    <row r="138" spans="1:2" ht="12.75">
      <c r="A138" t="s">
        <v>125</v>
      </c>
      <c r="B138">
        <v>44</v>
      </c>
    </row>
    <row r="139" ht="12.75">
      <c r="A139" t="s">
        <v>499</v>
      </c>
    </row>
    <row r="140" ht="12.75">
      <c r="A140" t="s">
        <v>500</v>
      </c>
    </row>
    <row r="141" ht="12.75">
      <c r="A141" t="s">
        <v>501</v>
      </c>
    </row>
    <row r="205" spans="1:2" ht="12.75">
      <c r="A205" t="s">
        <v>77</v>
      </c>
      <c r="B205" t="s">
        <v>502</v>
      </c>
    </row>
    <row r="206" spans="1:3" ht="12.75">
      <c r="A206" t="s">
        <v>90</v>
      </c>
      <c r="B206">
        <v>5196</v>
      </c>
      <c r="C206" t="s">
        <v>503</v>
      </c>
    </row>
    <row r="207" spans="1:2" ht="12.75">
      <c r="A207" t="s">
        <v>128</v>
      </c>
      <c r="B207">
        <v>2</v>
      </c>
    </row>
    <row r="208" spans="1:2" ht="12.75">
      <c r="A208" t="s">
        <v>136</v>
      </c>
      <c r="B208">
        <v>3</v>
      </c>
    </row>
    <row r="209" ht="12.75">
      <c r="A209" t="s">
        <v>504</v>
      </c>
    </row>
    <row r="210" ht="12.75">
      <c r="A210" t="s">
        <v>505</v>
      </c>
    </row>
    <row r="211" ht="12.75">
      <c r="A211" t="s">
        <v>506</v>
      </c>
    </row>
    <row r="212" spans="1:3" ht="12.75">
      <c r="A212" t="s">
        <v>91</v>
      </c>
      <c r="B212">
        <v>5198</v>
      </c>
      <c r="C212" t="s">
        <v>507</v>
      </c>
    </row>
    <row r="213" spans="1:2" ht="12.75">
      <c r="A213" t="s">
        <v>129</v>
      </c>
      <c r="B213">
        <v>4</v>
      </c>
    </row>
    <row r="214" spans="1:2" ht="12.75">
      <c r="A214" t="s">
        <v>137</v>
      </c>
      <c r="B214">
        <v>2</v>
      </c>
    </row>
    <row r="215" ht="12.75">
      <c r="A215" t="s">
        <v>508</v>
      </c>
    </row>
    <row r="216" ht="12.75">
      <c r="A216" t="s">
        <v>509</v>
      </c>
    </row>
    <row r="217" ht="12.75">
      <c r="A217" t="s">
        <v>510</v>
      </c>
    </row>
    <row r="218" spans="1:3" ht="12.75">
      <c r="A218" t="s">
        <v>92</v>
      </c>
      <c r="B218">
        <v>5199</v>
      </c>
      <c r="C218" t="s">
        <v>511</v>
      </c>
    </row>
    <row r="219" spans="1:2" ht="12.75">
      <c r="A219" t="s">
        <v>130</v>
      </c>
      <c r="B219">
        <v>6</v>
      </c>
    </row>
    <row r="220" spans="1:2" ht="12.75">
      <c r="A220" t="s">
        <v>138</v>
      </c>
      <c r="B220">
        <v>2</v>
      </c>
    </row>
    <row r="221" ht="12.75">
      <c r="A221" t="s">
        <v>512</v>
      </c>
    </row>
    <row r="222" ht="12.75">
      <c r="A222" t="s">
        <v>513</v>
      </c>
    </row>
    <row r="223" ht="12.75">
      <c r="A223" t="s">
        <v>514</v>
      </c>
    </row>
    <row r="305" spans="1:2" ht="12.75">
      <c r="A305" t="s">
        <v>78</v>
      </c>
      <c r="B305" t="s">
        <v>515</v>
      </c>
    </row>
    <row r="306" spans="1:3" ht="12.75">
      <c r="A306" t="s">
        <v>98</v>
      </c>
      <c r="B306">
        <v>21</v>
      </c>
      <c r="C306" t="s">
        <v>516</v>
      </c>
    </row>
    <row r="307" spans="1:2" ht="12.75">
      <c r="A307" t="s">
        <v>144</v>
      </c>
      <c r="B307">
        <v>8</v>
      </c>
    </row>
    <row r="308" spans="1:2" ht="12.75">
      <c r="A308" t="s">
        <v>145</v>
      </c>
      <c r="B308">
        <v>4</v>
      </c>
    </row>
    <row r="309" ht="12.75">
      <c r="A309" t="s">
        <v>517</v>
      </c>
    </row>
    <row r="310" ht="12.75">
      <c r="A310" t="s">
        <v>518</v>
      </c>
    </row>
    <row r="311" ht="12.75">
      <c r="A311" t="s">
        <v>519</v>
      </c>
    </row>
    <row r="312" spans="1:3" ht="12.75">
      <c r="A312" t="s">
        <v>99</v>
      </c>
      <c r="B312">
        <v>3241</v>
      </c>
      <c r="C312" t="s">
        <v>516</v>
      </c>
    </row>
    <row r="313" spans="1:2" ht="12.75">
      <c r="A313" t="s">
        <v>146</v>
      </c>
      <c r="B313">
        <v>9</v>
      </c>
    </row>
    <row r="314" spans="1:2" ht="12.75">
      <c r="A314" t="s">
        <v>147</v>
      </c>
      <c r="B314">
        <v>6</v>
      </c>
    </row>
    <row r="315" ht="12.75">
      <c r="A315" t="s">
        <v>520</v>
      </c>
    </row>
    <row r="316" ht="12.75">
      <c r="A316" t="s">
        <v>521</v>
      </c>
    </row>
    <row r="317" ht="12.75">
      <c r="A317" t="s">
        <v>522</v>
      </c>
    </row>
    <row r="318" spans="1:3" ht="12.75">
      <c r="A318" t="s">
        <v>100</v>
      </c>
      <c r="B318">
        <v>20</v>
      </c>
      <c r="C318" t="s">
        <v>523</v>
      </c>
    </row>
    <row r="319" spans="1:2" ht="12.75">
      <c r="A319" t="s">
        <v>148</v>
      </c>
      <c r="B319">
        <v>10</v>
      </c>
    </row>
    <row r="320" spans="1:2" ht="12.75">
      <c r="A320" t="s">
        <v>149</v>
      </c>
      <c r="B320">
        <v>4</v>
      </c>
    </row>
    <row r="321" ht="12.75">
      <c r="A321" t="s">
        <v>524</v>
      </c>
    </row>
    <row r="322" ht="12.75">
      <c r="A322" t="s">
        <v>525</v>
      </c>
    </row>
    <row r="323" ht="12.75">
      <c r="A323" t="s">
        <v>526</v>
      </c>
    </row>
    <row r="405" spans="1:2" ht="12.75">
      <c r="A405" t="s">
        <v>79</v>
      </c>
      <c r="B405" t="s">
        <v>527</v>
      </c>
    </row>
    <row r="406" spans="1:3" ht="12.75">
      <c r="A406" t="s">
        <v>106</v>
      </c>
      <c r="B406">
        <v>5441</v>
      </c>
      <c r="C406" t="s">
        <v>528</v>
      </c>
    </row>
    <row r="407" spans="1:2" ht="12.75">
      <c r="A407" t="s">
        <v>529</v>
      </c>
      <c r="B407">
        <v>10</v>
      </c>
    </row>
    <row r="408" ht="12.75">
      <c r="A408" t="s">
        <v>530</v>
      </c>
    </row>
    <row r="409" ht="12.75">
      <c r="A409" t="s">
        <v>531</v>
      </c>
    </row>
    <row r="410" ht="12.75">
      <c r="A410" t="s">
        <v>532</v>
      </c>
    </row>
    <row r="411" ht="12.75">
      <c r="A411" t="s">
        <v>533</v>
      </c>
    </row>
    <row r="505" spans="1:2" ht="12.75">
      <c r="A505" t="s">
        <v>80</v>
      </c>
      <c r="B505" t="s">
        <v>534</v>
      </c>
    </row>
    <row r="506" spans="1:3" ht="12.75">
      <c r="A506" t="s">
        <v>111</v>
      </c>
      <c r="B506">
        <v>7193</v>
      </c>
      <c r="C506" t="s">
        <v>535</v>
      </c>
    </row>
    <row r="507" spans="1:2" ht="12.75">
      <c r="A507" t="s">
        <v>536</v>
      </c>
      <c r="B507">
        <v>10</v>
      </c>
    </row>
    <row r="508" ht="12.75">
      <c r="A508" t="s">
        <v>537</v>
      </c>
    </row>
    <row r="509" ht="12.75">
      <c r="A509" t="s">
        <v>538</v>
      </c>
    </row>
    <row r="510" ht="12.75">
      <c r="A510" t="s">
        <v>539</v>
      </c>
    </row>
    <row r="511" ht="12.75">
      <c r="A511" t="s">
        <v>540</v>
      </c>
    </row>
    <row r="1000" ht="12.75">
      <c r="B1000" t="s">
        <v>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НОВОГРОДСКАЯ ГАЛИНА ТАДЕУШЕВНА</cp:lastModifiedBy>
  <cp:lastPrinted>2012-01-11T09:36:35Z</cp:lastPrinted>
  <dcterms:created xsi:type="dcterms:W3CDTF">1998-12-16T20:02:56Z</dcterms:created>
  <dcterms:modified xsi:type="dcterms:W3CDTF">2014-10-09T10:33:36Z</dcterms:modified>
  <cp:category/>
  <cp:version/>
  <cp:contentType/>
  <cp:contentStatus/>
</cp:coreProperties>
</file>